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9480" activeTab="3"/>
  </bookViews>
  <sheets>
    <sheet name="9 ВМ" sheetId="1" r:id="rId1"/>
    <sheet name="9вм" sheetId="2" r:id="rId2"/>
    <sheet name="СВОД ЧАСОВ" sheetId="3" r:id="rId3"/>
    <sheet name="план (для уо)" sheetId="4" r:id="rId4"/>
  </sheets>
  <definedNames/>
  <calcPr fullCalcOnLoad="1"/>
</workbook>
</file>

<file path=xl/comments2.xml><?xml version="1.0" encoding="utf-8"?>
<comments xmlns="http://schemas.openxmlformats.org/spreadsheetml/2006/main">
  <authors>
    <author>саша</author>
  </authors>
  <commentList>
    <comment ref="C9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Q9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ОС</t>
        </r>
      </text>
    </comment>
    <comment ref="W9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по программированию</t>
        </r>
      </text>
    </comment>
    <comment ref="AG9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интернет</t>
        </r>
      </text>
    </comment>
    <comment ref="AK9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ИСРП</t>
        </r>
      </text>
    </comment>
    <comment ref="AO9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Call-центр</t>
        </r>
      </text>
    </comment>
    <comment ref="R10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МСТ</t>
        </r>
      </text>
    </comment>
    <comment ref="X10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АПК</t>
        </r>
      </text>
    </comment>
    <comment ref="AJ10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администрирование сетей</t>
        </r>
      </text>
    </comment>
    <comment ref="AP10" authorId="0">
      <text>
        <r>
          <rPr>
            <b/>
            <sz val="8"/>
            <rFont val="Tahoma"/>
            <family val="2"/>
          </rPr>
          <t>саша:</t>
        </r>
        <r>
          <rPr>
            <sz val="8"/>
            <rFont val="Tahoma"/>
            <family val="2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<sst xmlns="http://schemas.openxmlformats.org/spreadsheetml/2006/main" count="444" uniqueCount="280">
  <si>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</si>
  <si>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</si>
  <si>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</si>
  <si>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</si>
  <si>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</si>
  <si>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</si>
  <si>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</si>
  <si>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</si>
  <si>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</si>
  <si>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</si>
  <si>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</si>
  <si>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</si>
  <si>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 обучен</t>
  </si>
  <si>
    <t>29,09-5,10</t>
  </si>
  <si>
    <t>27.10-2.11</t>
  </si>
  <si>
    <t>29.12-4.01</t>
  </si>
  <si>
    <t>25.01-1.02</t>
  </si>
  <si>
    <t>23.02-1.03</t>
  </si>
  <si>
    <t>30.03-5.07</t>
  </si>
  <si>
    <t>27.04-3.05</t>
  </si>
  <si>
    <t>29.06-5.07</t>
  </si>
  <si>
    <t>27.07-2.08</t>
  </si>
  <si>
    <t>недель</t>
  </si>
  <si>
    <t>часов</t>
  </si>
  <si>
    <t>учебная</t>
  </si>
  <si>
    <t>каникулы</t>
  </si>
  <si>
    <t>всего недель в учебном году</t>
  </si>
  <si>
    <t>Теоретическое обучение</t>
  </si>
  <si>
    <t>1 7</t>
  </si>
  <si>
    <t>1        7</t>
  </si>
  <si>
    <t>8 14</t>
  </si>
  <si>
    <t>8       14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</si>
  <si>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</si>
  <si>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</si>
  <si>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</si>
  <si>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</si>
  <si>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</si>
  <si>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</si>
  <si>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</si>
  <si>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</si>
  <si>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</si>
  <si>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</si>
  <si>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</si>
  <si>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</si>
  <si>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</si>
  <si>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</si>
  <si>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</si>
  <si>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</si>
  <si>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</si>
  <si>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</si>
  <si>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</si>
  <si>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</si>
  <si>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24 31</t>
  </si>
  <si>
    <t>Каникулы</t>
  </si>
  <si>
    <t>I</t>
  </si>
  <si>
    <t>II</t>
  </si>
  <si>
    <t>III</t>
  </si>
  <si>
    <t>IV</t>
  </si>
  <si>
    <t>У</t>
  </si>
  <si>
    <t>Э</t>
  </si>
  <si>
    <t>К</t>
  </si>
  <si>
    <t>Д</t>
  </si>
  <si>
    <t xml:space="preserve"> </t>
  </si>
  <si>
    <t>1.1 График учебного процесса</t>
  </si>
  <si>
    <t>1.2 Сводные данные по бюджету времени</t>
  </si>
  <si>
    <t>октябрь</t>
  </si>
  <si>
    <t>произ. практ</t>
  </si>
  <si>
    <t>Т</t>
  </si>
  <si>
    <t>№</t>
  </si>
  <si>
    <t>Наименование учебного процесса, учебных  дисциплин</t>
  </si>
  <si>
    <t>Распределение по семестрам</t>
  </si>
  <si>
    <t>минимальное кол-во  контрольных работ</t>
  </si>
  <si>
    <t>Кол-во часов</t>
  </si>
  <si>
    <t>Распределение по курсам</t>
  </si>
  <si>
    <t>ВСЕГО</t>
  </si>
  <si>
    <t>из них</t>
  </si>
  <si>
    <t>1 курс</t>
  </si>
  <si>
    <t>2 курс</t>
  </si>
  <si>
    <t>3 курс</t>
  </si>
  <si>
    <t>теоретические занятия</t>
  </si>
  <si>
    <t>лабораторно-практические занятия</t>
  </si>
  <si>
    <t>1 сем.</t>
  </si>
  <si>
    <t>2 сем.</t>
  </si>
  <si>
    <t>3 сем.</t>
  </si>
  <si>
    <t>4 сем.</t>
  </si>
  <si>
    <t>5 сем.</t>
  </si>
  <si>
    <t>6 сем.</t>
  </si>
  <si>
    <t>ООД. 00</t>
  </si>
  <si>
    <t>Общеобразовательные дисциплины</t>
  </si>
  <si>
    <t>ООД. 01</t>
  </si>
  <si>
    <t>Казахский язык и литература</t>
  </si>
  <si>
    <t>ООД. 02</t>
  </si>
  <si>
    <t>Русская язык и литература</t>
  </si>
  <si>
    <t>ООД. 03</t>
  </si>
  <si>
    <t xml:space="preserve">Иностранный язык               </t>
  </si>
  <si>
    <t>ООД. 04</t>
  </si>
  <si>
    <t>История Казахстана</t>
  </si>
  <si>
    <t>ООД. 05</t>
  </si>
  <si>
    <t xml:space="preserve">Всемирная история </t>
  </si>
  <si>
    <t>ООД. 06</t>
  </si>
  <si>
    <t>ООД. 07</t>
  </si>
  <si>
    <t>Математика</t>
  </si>
  <si>
    <t>ООД. 08</t>
  </si>
  <si>
    <t>Информатика</t>
  </si>
  <si>
    <t>ООД. 09</t>
  </si>
  <si>
    <t>Физика</t>
  </si>
  <si>
    <t>ООД. 10</t>
  </si>
  <si>
    <t>Химия</t>
  </si>
  <si>
    <t>ООД. 11</t>
  </si>
  <si>
    <t>Биология</t>
  </si>
  <si>
    <t>ООД. 12</t>
  </si>
  <si>
    <t>География</t>
  </si>
  <si>
    <t>ООД. 13</t>
  </si>
  <si>
    <t>Начальная военная подготовка</t>
  </si>
  <si>
    <t>ООД. 14</t>
  </si>
  <si>
    <t>Физическая культура</t>
  </si>
  <si>
    <t>Промежуточная аттестация</t>
  </si>
  <si>
    <t>Итого на обязательное обучение:</t>
  </si>
  <si>
    <t>Консультация</t>
  </si>
  <si>
    <t>Ф</t>
  </si>
  <si>
    <t>Факультативные занятия</t>
  </si>
  <si>
    <t>В т.ч. Самопознание</t>
  </si>
  <si>
    <t>Всего</t>
  </si>
  <si>
    <t>4 курс</t>
  </si>
  <si>
    <t>7 сем.</t>
  </si>
  <si>
    <t>8 сем.</t>
  </si>
  <si>
    <t>Учебная практика</t>
  </si>
  <si>
    <t>Производственно-технологическая практика</t>
  </si>
  <si>
    <t>И</t>
  </si>
  <si>
    <t>итоговая аттестация</t>
  </si>
  <si>
    <t>Итоговая аттестация</t>
  </si>
  <si>
    <t>Заместитель директора по учебной работе ККАТ:                                                                        Ф.М. Искаков</t>
  </si>
  <si>
    <t>Преддипломная практика</t>
  </si>
  <si>
    <t>курсовой проект (работа)</t>
  </si>
  <si>
    <t>П</t>
  </si>
  <si>
    <t>Дипломное проектирование</t>
  </si>
  <si>
    <t>Р</t>
  </si>
  <si>
    <t>резерв</t>
  </si>
  <si>
    <r>
      <t>Форма завершения обучения: защита дипломного проекта</t>
    </r>
    <r>
      <rPr>
        <sz val="10"/>
        <rFont val="Times New Roman"/>
        <family val="1"/>
      </rPr>
      <t>.</t>
    </r>
  </si>
  <si>
    <t>Основы предпринимательской деятельности</t>
  </si>
  <si>
    <t>зачет</t>
  </si>
  <si>
    <t>экзамен</t>
  </si>
  <si>
    <t>1,2,3,4</t>
  </si>
  <si>
    <t>3,4,5,6</t>
  </si>
  <si>
    <t>БМ</t>
  </si>
  <si>
    <t>БМ 03</t>
  </si>
  <si>
    <t>БМ 01</t>
  </si>
  <si>
    <t>БМ 02</t>
  </si>
  <si>
    <t>Составление деловых бумаг на государственном языке</t>
  </si>
  <si>
    <t>Развитие и совершенствование физических качеств</t>
  </si>
  <si>
    <t>ПМ</t>
  </si>
  <si>
    <t>Профессиональные модули</t>
  </si>
  <si>
    <t>Базовые модули</t>
  </si>
  <si>
    <t>ПМ 01</t>
  </si>
  <si>
    <t>ПМ 02</t>
  </si>
  <si>
    <t>ПМ 03</t>
  </si>
  <si>
    <t>ПМ 04</t>
  </si>
  <si>
    <t>ПМ 05</t>
  </si>
  <si>
    <t>ПМ 06</t>
  </si>
  <si>
    <t>ПМ 10</t>
  </si>
  <si>
    <t>ПМ 11</t>
  </si>
  <si>
    <t>ПМ 12</t>
  </si>
  <si>
    <t>МОО 01</t>
  </si>
  <si>
    <t>Модули, определяемые организацией образования</t>
  </si>
  <si>
    <t>ПМ 13</t>
  </si>
  <si>
    <t>ПМ 14</t>
  </si>
  <si>
    <t>ПМ 15</t>
  </si>
  <si>
    <t>МОО 02</t>
  </si>
  <si>
    <t>ПА 01</t>
  </si>
  <si>
    <t>Итого на обязательное обучение для повышенного уровня квалификации</t>
  </si>
  <si>
    <t>Применение основ социальных наук для социализации и адаптации в обществе и трудовом коллективе</t>
  </si>
  <si>
    <t>БМ 04</t>
  </si>
  <si>
    <t>МОО 03</t>
  </si>
  <si>
    <t>Итого на обязательное обучение для специалиста среднего звена</t>
  </si>
  <si>
    <t>ДП</t>
  </si>
  <si>
    <t>ПА 03</t>
  </si>
  <si>
    <t>ИА 03</t>
  </si>
  <si>
    <t>производственное обучение и/или профессиональная практика</t>
  </si>
  <si>
    <t>теория+практика</t>
  </si>
  <si>
    <t>итого семестр</t>
  </si>
  <si>
    <t>итого год</t>
  </si>
  <si>
    <t>промежуточная аттестация</t>
  </si>
  <si>
    <t>Применение принципов электротехники и электроники при
выполнении работ</t>
  </si>
  <si>
    <t>Проведение анализа экономической эффективности и
хозяйственной деятельности</t>
  </si>
  <si>
    <t>преддипл.</t>
  </si>
  <si>
    <t>Обществознание</t>
  </si>
  <si>
    <t>Применение профессиональной лексики в сфере профессиональной деятельности (казахский язык)</t>
  </si>
  <si>
    <t>Применение профессиональной лексики в сфере профессиональной деятельности (иностранный язык)</t>
  </si>
  <si>
    <t>Соблюдение трудового законодательства и требований техники безопасности в профессиональной деятельности</t>
  </si>
  <si>
    <t>охрана труда</t>
  </si>
  <si>
    <t>ознакомительная практика</t>
  </si>
  <si>
    <t>программирование</t>
  </si>
  <si>
    <t>практика по ОС</t>
  </si>
  <si>
    <t>инструментальные средства разработки программ</t>
  </si>
  <si>
    <t>практика по инструментальным средствам разработки программ</t>
  </si>
  <si>
    <t>Создание web-страниц, сайтов с применением web-технологий</t>
  </si>
  <si>
    <t>интернет-технологии</t>
  </si>
  <si>
    <t>практика по интернет-технологии</t>
  </si>
  <si>
    <t>практика по программированию</t>
  </si>
  <si>
    <t>оператор call центров</t>
  </si>
  <si>
    <t>компьютерная графика</t>
  </si>
  <si>
    <t>Основы высшей и дискретной математики</t>
  </si>
  <si>
    <t>Математическая статистика </t>
  </si>
  <si>
    <t>Разработка компонентов проектной и технической документации с использованием языков программирования</t>
  </si>
  <si>
    <t>ОС</t>
  </si>
  <si>
    <t>Микроэлектроника </t>
  </si>
  <si>
    <t>Микросхемотехника</t>
  </si>
  <si>
    <t>Электротехника</t>
  </si>
  <si>
    <t>По микросхемотехнике</t>
  </si>
  <si>
    <t>Аппаратно-программные комплексы</t>
  </si>
  <si>
    <t>По аппаратно-программным комплексам</t>
  </si>
  <si>
    <t>Организация вычислительных систем и сетей </t>
  </si>
  <si>
    <t>Администрирование систем и сетей</t>
  </si>
  <si>
    <t>Компьютерные  и телекоммуникационные сети </t>
  </si>
  <si>
    <t>По администрированию систем и сетей</t>
  </si>
  <si>
    <t>Интерфейсы компьютерных систем </t>
  </si>
  <si>
    <t xml:space="preserve">Производственно-технологическая практика </t>
  </si>
  <si>
    <t>Культурология</t>
  </si>
  <si>
    <t>Основы философии</t>
  </si>
  <si>
    <t>Основы социологии и политологии</t>
  </si>
  <si>
    <t>Основы экономики</t>
  </si>
  <si>
    <t>Основы права</t>
  </si>
  <si>
    <t>Экономика и организация производства </t>
  </si>
  <si>
    <t>Менеджмент в IT</t>
  </si>
  <si>
    <t>Модели и методы управления  IТ системы</t>
  </si>
  <si>
    <t>Информационная безопасность и защита информации</t>
  </si>
  <si>
    <t>По информационной безопасности и защите информации</t>
  </si>
  <si>
    <t>По аудиту информационной безопасности</t>
  </si>
  <si>
    <t>Встроенные системы</t>
  </si>
  <si>
    <t>По встроенным системам</t>
  </si>
  <si>
    <t>Выполнение программирования среднего уровня</t>
  </si>
  <si>
    <t>Подготовка к работе, настройка и обслуживание операционных систем</t>
  </si>
  <si>
    <t>Применение методов проектирования и автоматизированной обработки информации</t>
  </si>
  <si>
    <t>Подготовка к работе, настройка и обслуживание, тестирование программно-аппаратного обеспечения компьютера</t>
  </si>
  <si>
    <t>Использование и настройка локальных вычислительных сетей</t>
  </si>
  <si>
    <t>Использование принципов функционирования, проектирования и применения цифровых и аналоговых микросхем</t>
  </si>
  <si>
    <t>Применение моделей и методов управления  IТ системы</t>
  </si>
  <si>
    <t>Обеспечение мер по информационной безопасности и защите информации</t>
  </si>
  <si>
    <t>Применение методов управления  и мониторинга встроенных систем</t>
  </si>
  <si>
    <t>ПМ 08</t>
  </si>
  <si>
    <t>ТОиР СВТ</t>
  </si>
  <si>
    <t>БМ 05</t>
  </si>
  <si>
    <t>ПМ 07</t>
  </si>
  <si>
    <t>ПМ 9</t>
  </si>
  <si>
    <t>КЭ</t>
  </si>
  <si>
    <t>Квалификационный экзамен</t>
  </si>
  <si>
    <t>КЭ 02</t>
  </si>
  <si>
    <t>Квалификация специалиста среднего звена Техник-электроник</t>
  </si>
  <si>
    <t>Курсы</t>
  </si>
  <si>
    <t>Резерв</t>
  </si>
  <si>
    <t>Произ. практика</t>
  </si>
  <si>
    <t>Итоговая аттестация/дипломное проектирование</t>
  </si>
  <si>
    <t>Всего недель в учебном году</t>
  </si>
  <si>
    <t>Всего часов</t>
  </si>
  <si>
    <t>Учебная</t>
  </si>
  <si>
    <t>По спец</t>
  </si>
  <si>
    <t>Преддипл.</t>
  </si>
  <si>
    <t>Сводные данные по бюджету времени</t>
  </si>
  <si>
    <r>
      <rPr>
        <b/>
        <sz val="10"/>
        <rFont val="Times New Roman"/>
        <family val="1"/>
      </rPr>
      <t xml:space="preserve">Согласовано:  </t>
    </r>
    <r>
      <rPr>
        <sz val="10"/>
        <rFont val="Times New Roman"/>
        <family val="1"/>
      </rPr>
      <t xml:space="preserve">    
Председатель Совета по экспериментальным программам при Управлении образования акимата Костанайской области                                                                                                           ________________ О.П. Киселева</t>
    </r>
  </si>
  <si>
    <r>
      <rPr>
        <b/>
        <sz val="10"/>
        <rFont val="Times New Roman"/>
        <family val="1"/>
      </rPr>
      <t>Согласовано:</t>
    </r>
    <r>
      <rPr>
        <sz val="10"/>
        <rFont val="Times New Roman"/>
        <family val="1"/>
      </rPr>
      <t xml:space="preserve">
Директор
ТОО "ОфисСервисПлюс"
_____________________А.Н.Ананько
 "__"____________ 2018 года</t>
    </r>
  </si>
  <si>
    <r>
      <rPr>
        <b/>
        <sz val="10"/>
        <rFont val="Times New Roman"/>
        <family val="1"/>
      </rPr>
      <t xml:space="preserve">Утверждаю: </t>
    </r>
    <r>
      <rPr>
        <sz val="10"/>
        <rFont val="Times New Roman"/>
        <family val="1"/>
      </rPr>
      <t xml:space="preserve">                                                          Директор колледжа:                                        ________________ А.К.Жаркенов                                                  25  августа 2018 года</t>
    </r>
  </si>
  <si>
    <t>КГКП "Костанайский колледж автомобильного транспорта"</t>
  </si>
  <si>
    <t>Экспериментальный учебный план</t>
  </si>
  <si>
    <t>технического и профессионального образования по специальности</t>
  </si>
  <si>
    <t xml:space="preserve">1304000 "Вычислительная техника и </t>
  </si>
  <si>
    <t>программное обеспечение"</t>
  </si>
  <si>
    <t>квалификация: 1304073 - Техник-электроник</t>
  </si>
  <si>
    <t>Форма обучения: очная</t>
  </si>
  <si>
    <t xml:space="preserve">Срок обучения: на базе основного среднего </t>
  </si>
  <si>
    <t>образования  3 года  10 месяцев</t>
  </si>
  <si>
    <t>15 апреля 2019 года</t>
  </si>
  <si>
    <t>Квалификация Специалист по обработке цифровой информации</t>
  </si>
  <si>
    <t>Квалификация Наладчик компьютерных сетей, цифровой и электронной аппаратуры</t>
  </si>
  <si>
    <t>2 Экспериментальный учебный план</t>
  </si>
  <si>
    <t>Промежуточная аттестация по квалификации Специалист по обработке цифровой информации</t>
  </si>
  <si>
    <t>Промежуточная аттестация по квалификации Наладчик компьютерных сетей, цифровой и электронной аппаратуры</t>
  </si>
  <si>
    <t>промеж.аттестация</t>
  </si>
  <si>
    <t>ПДП 01</t>
  </si>
  <si>
    <t>Выполнение практических работ специалиста по обработке цифровой информации</t>
  </si>
  <si>
    <t>Выполнение практических работ наладчика компьютерных сетей, цифровой и электронной аппаратуры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</si>
</sst>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т.&quot;;\-#,##0\ &quot;т.&quot;"/>
    <numFmt numFmtId="167" formatCode="#,##0\ &quot;т.&quot;;[Red]\-#,##0\ &quot;т.&quot;"/>
    <numFmt numFmtId="168" formatCode="#,##0.00\ &quot;т.&quot;;\-#,##0.00\ &quot;т.&quot;"/>
    <numFmt numFmtId="169" formatCode="#,##0.00\ &quot;т.&quot;;[Red]\-#,##0.00\ &quot;т.&quot;"/>
    <numFmt numFmtId="170" formatCode="_-* #,##0\ &quot;т.&quot;_-;\-* #,##0\ &quot;т.&quot;_-;_-* &quot;-&quot;\ &quot;т.&quot;_-;_-@_-"/>
    <numFmt numFmtId="171" formatCode="_-* #,##0\ _т_._-;\-* #,##0\ _т_._-;_-* &quot;-&quot;\ _т_._-;_-@_-"/>
    <numFmt numFmtId="172" formatCode="_-* #,##0.00\ &quot;т.&quot;_-;\-* #,##0.00\ &quot;т.&quot;_-;_-* &quot;-&quot;??\ &quot;т.&quot;_-;_-@_-"/>
    <numFmt numFmtId="173" formatCode="_-* #,##0.00\ _т_._-;\-* #,##0.00\ _т_._-;_-* &quot;-&quot;??\ _т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textRotation="90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2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textRotation="90"/>
    </xf>
    <xf numFmtId="0" fontId="11" fillId="33" borderId="10" xfId="0" applyFont="1" applyFill="1" applyBorder="1" applyAlignment="1">
      <alignment horizontal="center" textRotation="90"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/>
    </xf>
    <xf numFmtId="0" fontId="10" fillId="33" borderId="12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 textRotation="90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1" fillId="0" borderId="12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1" fillId="33" borderId="12" xfId="0" applyFont="1" applyFill="1" applyBorder="1" applyAlignment="1">
      <alignment horizontal="center" textRotation="90"/>
    </xf>
    <xf numFmtId="0" fontId="11" fillId="33" borderId="14" xfId="0" applyFont="1" applyFill="1" applyBorder="1" applyAlignment="1">
      <alignment horizontal="center" textRotation="90"/>
    </xf>
    <xf numFmtId="0" fontId="10" fillId="33" borderId="15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9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zoomScalePageLayoutView="0" workbookViewId="0" topLeftCell="A1">
      <selection activeCell="W14" sqref="W14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76" t="s">
        <v>258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1"/>
      <c r="S1" s="11"/>
      <c r="T1" s="77" t="s">
        <v>259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11"/>
      <c r="AV1" s="11"/>
      <c r="AW1" s="76" t="s">
        <v>260</v>
      </c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11"/>
      <c r="BM1" s="11"/>
    </row>
    <row r="2" spans="1:65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1"/>
      <c r="S2" s="11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11"/>
      <c r="AV2" s="11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11"/>
      <c r="BM2" s="11"/>
    </row>
    <row r="3" spans="1:65" ht="30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11"/>
      <c r="S3" s="11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11"/>
      <c r="AV3" s="11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11"/>
      <c r="BM3" s="11"/>
    </row>
    <row r="4" spans="1:65" ht="30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1"/>
      <c r="S4" s="11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11"/>
      <c r="AV4" s="11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11"/>
      <c r="BM4" s="11"/>
    </row>
    <row r="5" spans="1:65" ht="30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1"/>
      <c r="S5" s="1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11"/>
      <c r="AV5" s="11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11"/>
      <c r="BM5" s="11"/>
    </row>
    <row r="6" spans="1:64" ht="28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78" t="s">
        <v>261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49" ht="2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 t="s">
        <v>262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61"/>
      <c r="AN7" s="61"/>
      <c r="AO7" s="61"/>
      <c r="AP7" s="61"/>
      <c r="AQ7" s="61"/>
      <c r="AR7" s="61"/>
      <c r="AS7" s="61"/>
      <c r="AT7" s="4"/>
      <c r="AU7" s="4"/>
      <c r="AV7" s="4"/>
      <c r="AW7" s="4"/>
    </row>
    <row r="8" spans="1:49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M8" s="4"/>
      <c r="N8" s="4"/>
      <c r="O8" s="80" t="s">
        <v>263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4"/>
      <c r="AV8" s="4"/>
      <c r="AW8" s="4"/>
    </row>
    <row r="9" spans="1:65" ht="18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M9" s="73" t="s">
        <v>264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3:65" ht="18.75">
      <c r="M10" s="73" t="s">
        <v>265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6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3:65" ht="18.75" customHeight="1">
      <c r="M11" s="4"/>
      <c r="N11" s="74" t="s">
        <v>266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3:65" ht="18.75">
      <c r="M12" s="4"/>
      <c r="N12" s="64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3:65" ht="18.75">
      <c r="M13" s="4"/>
      <c r="N13" s="64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3:65" ht="18.75">
      <c r="M14" s="4"/>
      <c r="N14" s="64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5:65" ht="15">
      <c r="O15" s="6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18" ht="12.75">
      <c r="A16" s="4" t="s">
        <v>267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 t="s">
        <v>268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 t="s">
        <v>269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mergeCells count="8">
    <mergeCell ref="M10:AS10"/>
    <mergeCell ref="N11:AS11"/>
    <mergeCell ref="A1:Q3"/>
    <mergeCell ref="T1:AT3"/>
    <mergeCell ref="AW1:BK3"/>
    <mergeCell ref="O6:AV6"/>
    <mergeCell ref="O8:AT8"/>
    <mergeCell ref="M9:AT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&amp;L&amp;"Times New Roman,обычный"&amp;8Ф ККАТ 703-01-08 Раб. уч. план  Издание первое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"/>
  <sheetViews>
    <sheetView zoomScalePageLayoutView="0" workbookViewId="0" topLeftCell="A1">
      <selection activeCell="BG12" sqref="BG12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3.2539062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1"/>
      <c r="S1" s="11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11"/>
      <c r="AV1" s="11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11"/>
      <c r="BM1" s="11"/>
    </row>
    <row r="2" spans="1:65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1"/>
      <c r="S2" s="11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11"/>
      <c r="AV2" s="11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11"/>
      <c r="BM2" s="11"/>
    </row>
    <row r="3" spans="1:65" ht="24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11"/>
      <c r="S3" s="11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11"/>
      <c r="AV3" s="11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11"/>
      <c r="BM3" s="11"/>
    </row>
    <row r="5" spans="13:65" ht="14.25">
      <c r="M5" s="14" t="s">
        <v>63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01" t="s">
        <v>64</v>
      </c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"/>
    </row>
    <row r="6" spans="1:64" ht="30" customHeight="1">
      <c r="A6" s="102" t="s">
        <v>0</v>
      </c>
      <c r="B6" s="90" t="s">
        <v>1</v>
      </c>
      <c r="C6" s="91"/>
      <c r="D6" s="91"/>
      <c r="E6" s="92"/>
      <c r="F6" s="88" t="s">
        <v>13</v>
      </c>
      <c r="G6" s="90" t="s">
        <v>65</v>
      </c>
      <c r="H6" s="91"/>
      <c r="I6" s="92"/>
      <c r="J6" s="88" t="s">
        <v>14</v>
      </c>
      <c r="K6" s="90" t="s">
        <v>2</v>
      </c>
      <c r="L6" s="91"/>
      <c r="M6" s="91"/>
      <c r="N6" s="92"/>
      <c r="O6" s="90" t="s">
        <v>3</v>
      </c>
      <c r="P6" s="91"/>
      <c r="Q6" s="91"/>
      <c r="R6" s="92"/>
      <c r="S6" s="88" t="s">
        <v>15</v>
      </c>
      <c r="T6" s="90" t="s">
        <v>4</v>
      </c>
      <c r="U6" s="91"/>
      <c r="V6" s="92"/>
      <c r="W6" s="88" t="s">
        <v>16</v>
      </c>
      <c r="X6" s="90" t="s">
        <v>5</v>
      </c>
      <c r="Y6" s="91"/>
      <c r="Z6" s="92"/>
      <c r="AA6" s="88" t="s">
        <v>17</v>
      </c>
      <c r="AB6" s="90" t="s">
        <v>6</v>
      </c>
      <c r="AC6" s="91"/>
      <c r="AD6" s="91"/>
      <c r="AE6" s="92"/>
      <c r="AF6" s="88" t="s">
        <v>18</v>
      </c>
      <c r="AG6" s="90" t="s">
        <v>7</v>
      </c>
      <c r="AH6" s="91"/>
      <c r="AI6" s="92"/>
      <c r="AJ6" s="88" t="s">
        <v>19</v>
      </c>
      <c r="AK6" s="90" t="s">
        <v>8</v>
      </c>
      <c r="AL6" s="91"/>
      <c r="AM6" s="91"/>
      <c r="AN6" s="92"/>
      <c r="AO6" s="90" t="s">
        <v>9</v>
      </c>
      <c r="AP6" s="91"/>
      <c r="AQ6" s="91"/>
      <c r="AR6" s="92"/>
      <c r="AS6" s="88" t="s">
        <v>20</v>
      </c>
      <c r="AT6" s="90" t="s">
        <v>10</v>
      </c>
      <c r="AU6" s="91"/>
      <c r="AV6" s="92"/>
      <c r="AW6" s="88" t="s">
        <v>21</v>
      </c>
      <c r="AX6" s="90" t="s">
        <v>11</v>
      </c>
      <c r="AY6" s="91"/>
      <c r="AZ6" s="91"/>
      <c r="BA6" s="92"/>
      <c r="BB6" s="97" t="s">
        <v>0</v>
      </c>
      <c r="BC6" s="99" t="s">
        <v>12</v>
      </c>
      <c r="BD6" s="100"/>
      <c r="BE6" s="86" t="s">
        <v>276</v>
      </c>
      <c r="BF6" s="83" t="s">
        <v>66</v>
      </c>
      <c r="BG6" s="84"/>
      <c r="BH6" s="85"/>
      <c r="BI6" s="86" t="s">
        <v>129</v>
      </c>
      <c r="BJ6" s="86" t="s">
        <v>137</v>
      </c>
      <c r="BK6" s="86" t="s">
        <v>25</v>
      </c>
      <c r="BL6" s="93" t="s">
        <v>26</v>
      </c>
    </row>
    <row r="7" spans="1:64" ht="62.25" customHeight="1">
      <c r="A7" s="103"/>
      <c r="B7" s="49" t="s">
        <v>29</v>
      </c>
      <c r="C7" s="49" t="s">
        <v>31</v>
      </c>
      <c r="D7" s="49" t="s">
        <v>32</v>
      </c>
      <c r="E7" s="49" t="s">
        <v>33</v>
      </c>
      <c r="F7" s="89"/>
      <c r="G7" s="49" t="s">
        <v>34</v>
      </c>
      <c r="H7" s="49" t="s">
        <v>35</v>
      </c>
      <c r="I7" s="49" t="s">
        <v>36</v>
      </c>
      <c r="J7" s="89"/>
      <c r="K7" s="49" t="s">
        <v>37</v>
      </c>
      <c r="L7" s="49" t="s">
        <v>38</v>
      </c>
      <c r="M7" s="49" t="s">
        <v>39</v>
      </c>
      <c r="N7" s="49" t="s">
        <v>40</v>
      </c>
      <c r="O7" s="49" t="s">
        <v>28</v>
      </c>
      <c r="P7" s="49" t="s">
        <v>30</v>
      </c>
      <c r="Q7" s="49" t="s">
        <v>32</v>
      </c>
      <c r="R7" s="49" t="s">
        <v>33</v>
      </c>
      <c r="S7" s="89"/>
      <c r="T7" s="49" t="s">
        <v>41</v>
      </c>
      <c r="U7" s="49" t="s">
        <v>42</v>
      </c>
      <c r="V7" s="49" t="s">
        <v>43</v>
      </c>
      <c r="W7" s="89"/>
      <c r="X7" s="49" t="s">
        <v>44</v>
      </c>
      <c r="Y7" s="49" t="s">
        <v>45</v>
      </c>
      <c r="Z7" s="49" t="s">
        <v>46</v>
      </c>
      <c r="AA7" s="89"/>
      <c r="AB7" s="49" t="s">
        <v>44</v>
      </c>
      <c r="AC7" s="49" t="s">
        <v>45</v>
      </c>
      <c r="AD7" s="49" t="s">
        <v>46</v>
      </c>
      <c r="AE7" s="49" t="s">
        <v>47</v>
      </c>
      <c r="AF7" s="89"/>
      <c r="AG7" s="49" t="s">
        <v>34</v>
      </c>
      <c r="AH7" s="49" t="s">
        <v>35</v>
      </c>
      <c r="AI7" s="49" t="s">
        <v>36</v>
      </c>
      <c r="AJ7" s="89"/>
      <c r="AK7" s="49" t="s">
        <v>48</v>
      </c>
      <c r="AL7" s="49" t="s">
        <v>49</v>
      </c>
      <c r="AM7" s="49" t="s">
        <v>50</v>
      </c>
      <c r="AN7" s="49" t="s">
        <v>51</v>
      </c>
      <c r="AO7" s="49" t="s">
        <v>28</v>
      </c>
      <c r="AP7" s="49" t="s">
        <v>30</v>
      </c>
      <c r="AQ7" s="49" t="s">
        <v>32</v>
      </c>
      <c r="AR7" s="49" t="s">
        <v>33</v>
      </c>
      <c r="AS7" s="89"/>
      <c r="AT7" s="49" t="s">
        <v>34</v>
      </c>
      <c r="AU7" s="49" t="s">
        <v>35</v>
      </c>
      <c r="AV7" s="49" t="s">
        <v>36</v>
      </c>
      <c r="AW7" s="89"/>
      <c r="AX7" s="49" t="s">
        <v>37</v>
      </c>
      <c r="AY7" s="49" t="s">
        <v>38</v>
      </c>
      <c r="AZ7" s="49" t="s">
        <v>39</v>
      </c>
      <c r="BA7" s="49" t="s">
        <v>52</v>
      </c>
      <c r="BB7" s="98"/>
      <c r="BC7" s="50" t="s">
        <v>22</v>
      </c>
      <c r="BD7" s="51" t="s">
        <v>23</v>
      </c>
      <c r="BE7" s="87"/>
      <c r="BF7" s="16" t="s">
        <v>24</v>
      </c>
      <c r="BG7" s="16" t="s">
        <v>184</v>
      </c>
      <c r="BH7" s="16" t="s">
        <v>174</v>
      </c>
      <c r="BI7" s="87"/>
      <c r="BJ7" s="87"/>
      <c r="BK7" s="87"/>
      <c r="BL7" s="94"/>
    </row>
    <row r="8" spans="1:64" ht="13.5" customHeight="1">
      <c r="A8" s="17" t="s">
        <v>54</v>
      </c>
      <c r="B8" s="52"/>
      <c r="C8" s="52"/>
      <c r="D8" s="52"/>
      <c r="E8" s="52"/>
      <c r="F8" s="52"/>
      <c r="G8" s="52"/>
      <c r="H8" s="52"/>
      <c r="I8" s="52"/>
      <c r="J8" s="53"/>
      <c r="K8" s="52"/>
      <c r="L8" s="52"/>
      <c r="M8" s="52"/>
      <c r="N8" s="54">
        <v>17</v>
      </c>
      <c r="O8" s="52"/>
      <c r="P8" s="52"/>
      <c r="Q8" s="52"/>
      <c r="R8" s="52"/>
      <c r="S8" s="52" t="s">
        <v>60</v>
      </c>
      <c r="T8" s="52" t="s">
        <v>60</v>
      </c>
      <c r="U8" s="52"/>
      <c r="V8" s="52"/>
      <c r="W8" s="52"/>
      <c r="X8" s="54">
        <v>21</v>
      </c>
      <c r="Y8" s="52"/>
      <c r="Z8" s="52"/>
      <c r="AA8" s="52"/>
      <c r="AB8" s="53"/>
      <c r="AC8" s="52"/>
      <c r="AD8" s="54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 t="s">
        <v>136</v>
      </c>
      <c r="AQ8" s="52" t="s">
        <v>59</v>
      </c>
      <c r="AR8" s="52" t="s">
        <v>59</v>
      </c>
      <c r="AS8" s="52" t="s">
        <v>60</v>
      </c>
      <c r="AT8" s="52" t="s">
        <v>60</v>
      </c>
      <c r="AU8" s="52" t="s">
        <v>60</v>
      </c>
      <c r="AV8" s="52" t="s">
        <v>60</v>
      </c>
      <c r="AW8" s="52" t="s">
        <v>60</v>
      </c>
      <c r="AX8" s="52" t="s">
        <v>60</v>
      </c>
      <c r="AY8" s="52" t="s">
        <v>60</v>
      </c>
      <c r="AZ8" s="52" t="s">
        <v>60</v>
      </c>
      <c r="BA8" s="52" t="s">
        <v>60</v>
      </c>
      <c r="BB8" s="55">
        <v>1</v>
      </c>
      <c r="BC8" s="55">
        <v>38</v>
      </c>
      <c r="BD8" s="55">
        <f>BC8*36</f>
        <v>1368</v>
      </c>
      <c r="BE8" s="3">
        <v>2</v>
      </c>
      <c r="BF8" s="3"/>
      <c r="BG8" s="3"/>
      <c r="BH8" s="3"/>
      <c r="BI8" s="3"/>
      <c r="BJ8" s="3">
        <v>1</v>
      </c>
      <c r="BK8" s="3">
        <v>11</v>
      </c>
      <c r="BL8" s="18">
        <f>BK8+BI8+BH8+BG8+BF8+BC8+BE8+BJ8</f>
        <v>52</v>
      </c>
    </row>
    <row r="9" spans="1:64" ht="13.5" customHeight="1">
      <c r="A9" s="17" t="s">
        <v>55</v>
      </c>
      <c r="B9" s="52" t="s">
        <v>58</v>
      </c>
      <c r="C9" s="52" t="s">
        <v>58</v>
      </c>
      <c r="D9" s="52"/>
      <c r="E9" s="52"/>
      <c r="F9" s="52"/>
      <c r="G9" s="52"/>
      <c r="H9" s="52"/>
      <c r="I9" s="52">
        <v>10</v>
      </c>
      <c r="J9" s="53"/>
      <c r="K9" s="52"/>
      <c r="L9" s="52"/>
      <c r="M9" s="52"/>
      <c r="N9" s="52" t="s">
        <v>58</v>
      </c>
      <c r="O9" s="52" t="s">
        <v>58</v>
      </c>
      <c r="P9" s="52" t="s">
        <v>58</v>
      </c>
      <c r="Q9" s="52" t="s">
        <v>58</v>
      </c>
      <c r="R9" s="52" t="s">
        <v>59</v>
      </c>
      <c r="S9" s="52" t="s">
        <v>60</v>
      </c>
      <c r="T9" s="52" t="s">
        <v>60</v>
      </c>
      <c r="U9" s="52" t="s">
        <v>58</v>
      </c>
      <c r="V9" s="52" t="s">
        <v>58</v>
      </c>
      <c r="W9" s="52" t="s">
        <v>58</v>
      </c>
      <c r="X9" s="54"/>
      <c r="Y9" s="52"/>
      <c r="Z9" s="52"/>
      <c r="AA9" s="52">
        <v>7</v>
      </c>
      <c r="AB9" s="52"/>
      <c r="AC9" s="52"/>
      <c r="AD9" s="52"/>
      <c r="AE9" s="52" t="s">
        <v>58</v>
      </c>
      <c r="AF9" s="52" t="s">
        <v>58</v>
      </c>
      <c r="AG9" s="52" t="s">
        <v>58</v>
      </c>
      <c r="AH9" s="52" t="s">
        <v>58</v>
      </c>
      <c r="AI9" s="52" t="s">
        <v>58</v>
      </c>
      <c r="AJ9" s="52" t="s">
        <v>58</v>
      </c>
      <c r="AK9" s="52" t="s">
        <v>58</v>
      </c>
      <c r="AL9" s="52" t="s">
        <v>58</v>
      </c>
      <c r="AM9" s="52" t="s">
        <v>58</v>
      </c>
      <c r="AN9" s="52" t="s">
        <v>58</v>
      </c>
      <c r="AO9" s="52" t="s">
        <v>58</v>
      </c>
      <c r="AP9" s="52" t="s">
        <v>136</v>
      </c>
      <c r="AQ9" s="52" t="s">
        <v>59</v>
      </c>
      <c r="AR9" s="52" t="s">
        <v>244</v>
      </c>
      <c r="AS9" s="52" t="s">
        <v>60</v>
      </c>
      <c r="AT9" s="52" t="s">
        <v>60</v>
      </c>
      <c r="AU9" s="52" t="s">
        <v>60</v>
      </c>
      <c r="AV9" s="52" t="s">
        <v>60</v>
      </c>
      <c r="AW9" s="52" t="s">
        <v>60</v>
      </c>
      <c r="AX9" s="52" t="s">
        <v>60</v>
      </c>
      <c r="AY9" s="52" t="s">
        <v>60</v>
      </c>
      <c r="AZ9" s="52" t="s">
        <v>60</v>
      </c>
      <c r="BA9" s="52" t="s">
        <v>60</v>
      </c>
      <c r="BB9" s="55">
        <v>2</v>
      </c>
      <c r="BC9" s="55">
        <v>17</v>
      </c>
      <c r="BD9" s="55">
        <f>BC9*36</f>
        <v>612</v>
      </c>
      <c r="BE9" s="3">
        <v>3</v>
      </c>
      <c r="BF9" s="3">
        <v>20</v>
      </c>
      <c r="BG9" s="3"/>
      <c r="BH9" s="3"/>
      <c r="BI9" s="3"/>
      <c r="BJ9" s="3">
        <v>1</v>
      </c>
      <c r="BK9" s="3">
        <v>11</v>
      </c>
      <c r="BL9" s="18">
        <f>BK9+BI9+BH9+BG9+BF9+BC9+BE9+BJ9</f>
        <v>52</v>
      </c>
    </row>
    <row r="10" spans="1:64" ht="13.5" customHeight="1">
      <c r="A10" s="17" t="s">
        <v>56</v>
      </c>
      <c r="B10" s="52"/>
      <c r="C10" s="52"/>
      <c r="D10" s="52"/>
      <c r="E10" s="52"/>
      <c r="F10" s="52"/>
      <c r="G10" s="52"/>
      <c r="H10" s="52"/>
      <c r="I10" s="52"/>
      <c r="J10" s="53"/>
      <c r="K10" s="52"/>
      <c r="L10" s="52"/>
      <c r="M10" s="52"/>
      <c r="N10" s="54">
        <v>14</v>
      </c>
      <c r="O10" s="52"/>
      <c r="P10" s="52" t="s">
        <v>58</v>
      </c>
      <c r="Q10" s="52" t="s">
        <v>58</v>
      </c>
      <c r="R10" s="52" t="s">
        <v>58</v>
      </c>
      <c r="S10" s="52" t="s">
        <v>60</v>
      </c>
      <c r="T10" s="52" t="s">
        <v>60</v>
      </c>
      <c r="U10" s="52" t="s">
        <v>58</v>
      </c>
      <c r="V10" s="52" t="s">
        <v>58</v>
      </c>
      <c r="W10" s="52" t="s">
        <v>58</v>
      </c>
      <c r="X10" s="52" t="s">
        <v>58</v>
      </c>
      <c r="Y10" s="52"/>
      <c r="Z10" s="52"/>
      <c r="AA10" s="52">
        <v>8</v>
      </c>
      <c r="AB10" s="52"/>
      <c r="AC10" s="52"/>
      <c r="AD10" s="52"/>
      <c r="AE10" s="52"/>
      <c r="AF10" s="52"/>
      <c r="AG10" s="52" t="s">
        <v>58</v>
      </c>
      <c r="AH10" s="52" t="s">
        <v>58</v>
      </c>
      <c r="AI10" s="52" t="s">
        <v>58</v>
      </c>
      <c r="AJ10" s="52" t="s">
        <v>58</v>
      </c>
      <c r="AK10" s="52" t="s">
        <v>58</v>
      </c>
      <c r="AL10" s="52" t="s">
        <v>58</v>
      </c>
      <c r="AM10" s="52" t="s">
        <v>58</v>
      </c>
      <c r="AN10" s="52" t="s">
        <v>58</v>
      </c>
      <c r="AO10" s="52" t="s">
        <v>58</v>
      </c>
      <c r="AP10" s="52" t="s">
        <v>58</v>
      </c>
      <c r="AQ10" s="52" t="s">
        <v>136</v>
      </c>
      <c r="AR10" s="52" t="s">
        <v>244</v>
      </c>
      <c r="AS10" s="52" t="s">
        <v>60</v>
      </c>
      <c r="AT10" s="52" t="s">
        <v>60</v>
      </c>
      <c r="AU10" s="52" t="s">
        <v>60</v>
      </c>
      <c r="AV10" s="52" t="s">
        <v>60</v>
      </c>
      <c r="AW10" s="52" t="s">
        <v>60</v>
      </c>
      <c r="AX10" s="52" t="s">
        <v>60</v>
      </c>
      <c r="AY10" s="52" t="s">
        <v>60</v>
      </c>
      <c r="AZ10" s="52" t="s">
        <v>60</v>
      </c>
      <c r="BA10" s="52" t="s">
        <v>60</v>
      </c>
      <c r="BB10" s="55">
        <v>3</v>
      </c>
      <c r="BC10" s="55">
        <v>22</v>
      </c>
      <c r="BD10" s="55">
        <f>BC10*36</f>
        <v>792</v>
      </c>
      <c r="BE10" s="3">
        <v>1</v>
      </c>
      <c r="BF10" s="3">
        <v>17</v>
      </c>
      <c r="BG10" s="3"/>
      <c r="BH10" s="3"/>
      <c r="BI10" s="3"/>
      <c r="BJ10" s="3">
        <v>1</v>
      </c>
      <c r="BK10" s="3">
        <v>11</v>
      </c>
      <c r="BL10" s="18">
        <f>BK10+BI10+BH10+BG10+BF10+BC10+BE10+BJ10</f>
        <v>52</v>
      </c>
    </row>
    <row r="11" spans="1:64" ht="13.5" customHeight="1">
      <c r="A11" s="17" t="s">
        <v>57</v>
      </c>
      <c r="B11" s="52"/>
      <c r="C11" s="52"/>
      <c r="D11" s="52"/>
      <c r="E11" s="52"/>
      <c r="F11" s="52"/>
      <c r="G11" s="52"/>
      <c r="H11" s="52"/>
      <c r="I11" s="52">
        <v>11</v>
      </c>
      <c r="J11" s="52"/>
      <c r="K11" s="52"/>
      <c r="L11" s="52"/>
      <c r="M11" s="52" t="s">
        <v>58</v>
      </c>
      <c r="N11" s="52" t="s">
        <v>58</v>
      </c>
      <c r="O11" s="52" t="s">
        <v>58</v>
      </c>
      <c r="P11" s="52" t="s">
        <v>58</v>
      </c>
      <c r="Q11" s="52" t="s">
        <v>58</v>
      </c>
      <c r="R11" s="52" t="s">
        <v>58</v>
      </c>
      <c r="S11" s="52" t="s">
        <v>60</v>
      </c>
      <c r="T11" s="52" t="s">
        <v>60</v>
      </c>
      <c r="U11" s="52"/>
      <c r="V11" s="52"/>
      <c r="W11" s="52"/>
      <c r="X11" s="52">
        <v>4</v>
      </c>
      <c r="Y11" s="52" t="s">
        <v>58</v>
      </c>
      <c r="Z11" s="52" t="s">
        <v>58</v>
      </c>
      <c r="AA11" s="52" t="s">
        <v>58</v>
      </c>
      <c r="AB11" s="52" t="s">
        <v>59</v>
      </c>
      <c r="AC11" s="52" t="s">
        <v>59</v>
      </c>
      <c r="AD11" s="52" t="s">
        <v>136</v>
      </c>
      <c r="AE11" s="52" t="s">
        <v>134</v>
      </c>
      <c r="AF11" s="52" t="s">
        <v>134</v>
      </c>
      <c r="AG11" s="52" t="s">
        <v>134</v>
      </c>
      <c r="AH11" s="52" t="s">
        <v>134</v>
      </c>
      <c r="AI11" s="52" t="s">
        <v>134</v>
      </c>
      <c r="AJ11" s="52" t="s">
        <v>134</v>
      </c>
      <c r="AK11" s="52" t="s">
        <v>61</v>
      </c>
      <c r="AL11" s="52" t="s">
        <v>61</v>
      </c>
      <c r="AM11" s="52" t="s">
        <v>61</v>
      </c>
      <c r="AN11" s="52" t="s">
        <v>61</v>
      </c>
      <c r="AO11" s="52" t="s">
        <v>61</v>
      </c>
      <c r="AP11" s="52" t="s">
        <v>61</v>
      </c>
      <c r="AQ11" s="52" t="s">
        <v>128</v>
      </c>
      <c r="AR11" s="52" t="s">
        <v>128</v>
      </c>
      <c r="AS11" s="52"/>
      <c r="AT11" s="52"/>
      <c r="AU11" s="52"/>
      <c r="AV11" s="52"/>
      <c r="AW11" s="52"/>
      <c r="AX11" s="52"/>
      <c r="AY11" s="52"/>
      <c r="AZ11" s="52"/>
      <c r="BA11" s="56"/>
      <c r="BB11" s="55">
        <v>4</v>
      </c>
      <c r="BC11" s="55">
        <v>15</v>
      </c>
      <c r="BD11" s="55">
        <f>BC11*36</f>
        <v>540</v>
      </c>
      <c r="BE11" s="3">
        <v>2</v>
      </c>
      <c r="BF11" s="3">
        <v>9</v>
      </c>
      <c r="BG11" s="3">
        <v>6</v>
      </c>
      <c r="BH11" s="3">
        <v>6</v>
      </c>
      <c r="BI11" s="3">
        <v>2</v>
      </c>
      <c r="BJ11" s="3">
        <v>1</v>
      </c>
      <c r="BK11" s="3">
        <v>2</v>
      </c>
      <c r="BL11" s="18">
        <f>BK11+BI11+BH11+BG11+BF11+BC11+BE11+BJ11</f>
        <v>43</v>
      </c>
    </row>
    <row r="12" spans="1:64" ht="12.75">
      <c r="A12" s="1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95">
        <f>BC8+BC9+BC10+BC11</f>
        <v>92</v>
      </c>
      <c r="BC12" s="96"/>
      <c r="BD12" s="55">
        <f>BD8+BD9+BD10+BD11</f>
        <v>3312</v>
      </c>
      <c r="BE12" s="3">
        <f aca="true" t="shared" si="0" ref="BE12:BL12">BE8+BE9+BE10+BE11</f>
        <v>8</v>
      </c>
      <c r="BF12" s="3">
        <f t="shared" si="0"/>
        <v>46</v>
      </c>
      <c r="BG12" s="3">
        <f t="shared" si="0"/>
        <v>6</v>
      </c>
      <c r="BH12" s="3">
        <f t="shared" si="0"/>
        <v>6</v>
      </c>
      <c r="BI12" s="3">
        <f t="shared" si="0"/>
        <v>2</v>
      </c>
      <c r="BJ12" s="3">
        <f t="shared" si="0"/>
        <v>4</v>
      </c>
      <c r="BK12" s="3">
        <f t="shared" si="0"/>
        <v>35</v>
      </c>
      <c r="BL12" s="18">
        <f t="shared" si="0"/>
        <v>199</v>
      </c>
    </row>
    <row r="13" spans="4:64" ht="12.75">
      <c r="D13" s="2"/>
      <c r="E13" s="5"/>
      <c r="F13" s="4"/>
      <c r="G13" s="4" t="s">
        <v>27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20" t="s">
        <v>244</v>
      </c>
      <c r="T13" s="4"/>
      <c r="U13" s="81" t="s">
        <v>245</v>
      </c>
      <c r="V13" s="81"/>
      <c r="W13" s="81"/>
      <c r="X13" s="81"/>
      <c r="Y13" s="81"/>
      <c r="Z13" s="81"/>
      <c r="AA13" s="81"/>
      <c r="AB13" s="81"/>
      <c r="AC13" s="81"/>
      <c r="AD13" s="81"/>
      <c r="AE13" s="4"/>
      <c r="AF13" s="4" t="s">
        <v>62</v>
      </c>
      <c r="AG13" s="4"/>
      <c r="AH13" s="8" t="s">
        <v>58</v>
      </c>
      <c r="AI13" s="4"/>
      <c r="AJ13" s="4" t="s">
        <v>126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7"/>
      <c r="AV13" s="8" t="s">
        <v>128</v>
      </c>
      <c r="AW13" s="4"/>
      <c r="AX13" s="82" t="s">
        <v>130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4"/>
    </row>
    <row r="14" spans="4:64" ht="12.75">
      <c r="D14" s="2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6"/>
      <c r="T14" s="4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4"/>
      <c r="AF14" s="4"/>
      <c r="AG14" s="7"/>
      <c r="AH14" s="7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7"/>
      <c r="AV14" s="7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5:64" ht="12.75">
      <c r="E15" s="9" t="s">
        <v>67</v>
      </c>
      <c r="F15" s="4"/>
      <c r="G15" s="4" t="s">
        <v>127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9" t="s">
        <v>59</v>
      </c>
      <c r="AI15" s="4"/>
      <c r="AJ15" s="4" t="s">
        <v>116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9" t="s">
        <v>60</v>
      </c>
      <c r="AW15" s="4"/>
      <c r="AX15" s="4" t="s">
        <v>53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7" spans="5:47" ht="12.75">
      <c r="E17" s="12" t="s">
        <v>134</v>
      </c>
      <c r="G17" s="4" t="s">
        <v>132</v>
      </c>
      <c r="AH17" s="12" t="s">
        <v>61</v>
      </c>
      <c r="AJ17" s="4" t="s">
        <v>135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ht="18">
      <c r="O18" s="1"/>
    </row>
  </sheetData>
  <sheetProtection/>
  <mergeCells count="37">
    <mergeCell ref="A1:Q3"/>
    <mergeCell ref="T1:AT3"/>
    <mergeCell ref="AW1:BK3"/>
    <mergeCell ref="AR5:BL5"/>
    <mergeCell ref="J6:J7"/>
    <mergeCell ref="K6:N6"/>
    <mergeCell ref="A6:A7"/>
    <mergeCell ref="B6:E6"/>
    <mergeCell ref="F6:F7"/>
    <mergeCell ref="G6:I6"/>
    <mergeCell ref="O6:R6"/>
    <mergeCell ref="AO6:AR6"/>
    <mergeCell ref="AS6:AS7"/>
    <mergeCell ref="S6:S7"/>
    <mergeCell ref="T6:V6"/>
    <mergeCell ref="W6:W7"/>
    <mergeCell ref="X6:Z6"/>
    <mergeCell ref="AA6:AA7"/>
    <mergeCell ref="AB6:AE6"/>
    <mergeCell ref="BL6:BL7"/>
    <mergeCell ref="BB12:BC12"/>
    <mergeCell ref="AT6:AV6"/>
    <mergeCell ref="AW6:AW7"/>
    <mergeCell ref="AX6:BA6"/>
    <mergeCell ref="BB6:BB7"/>
    <mergeCell ref="BC6:BD6"/>
    <mergeCell ref="BE6:BE7"/>
    <mergeCell ref="U13:AD14"/>
    <mergeCell ref="AX13:BK13"/>
    <mergeCell ref="BF6:BH6"/>
    <mergeCell ref="BI6:BI7"/>
    <mergeCell ref="BJ6:BJ7"/>
    <mergeCell ref="BK6:BK7"/>
    <mergeCell ref="AF6:AF7"/>
    <mergeCell ref="AG6:AI6"/>
    <mergeCell ref="AJ6:AJ7"/>
    <mergeCell ref="AK6:AN6"/>
  </mergeCells>
  <printOptions/>
  <pageMargins left="0.25" right="0.25" top="0.75" bottom="0.75" header="0.3" footer="0.3"/>
  <pageSetup fitToHeight="0" fitToWidth="1" horizontalDpi="300" verticalDpi="300" orientation="landscape" paperSize="9" scale="99" r:id="rId3"/>
  <headerFooter alignWithMargins="0">
    <oddFooter>&amp;L&amp;"Times New Roman,обычный"&amp;8Ф ККАТ 703-01-08 Раб. уч. план  Издание первое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zoomScalePageLayoutView="0" workbookViewId="0" topLeftCell="A1">
      <selection activeCell="F21" sqref="F21"/>
    </sheetView>
  </sheetViews>
  <sheetFormatPr defaultColWidth="9.00390625" defaultRowHeight="12.75"/>
  <cols>
    <col min="15" max="15" width="10.125" style="0" customWidth="1"/>
  </cols>
  <sheetData>
    <row r="2" spans="1:17" ht="37.5" customHeight="1">
      <c r="A2" s="4"/>
      <c r="B2" s="4"/>
      <c r="C2" s="4"/>
      <c r="D2" s="4"/>
      <c r="E2" s="4"/>
      <c r="F2" s="4"/>
      <c r="G2" s="59" t="s">
        <v>257</v>
      </c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104" t="s">
        <v>248</v>
      </c>
      <c r="B4" s="104" t="s">
        <v>27</v>
      </c>
      <c r="C4" s="104"/>
      <c r="D4" s="104" t="s">
        <v>249</v>
      </c>
      <c r="E4" s="104" t="s">
        <v>116</v>
      </c>
      <c r="F4" s="104"/>
      <c r="G4" s="104" t="s">
        <v>250</v>
      </c>
      <c r="H4" s="104"/>
      <c r="I4" s="104"/>
      <c r="J4" s="104"/>
      <c r="K4" s="104"/>
      <c r="L4" s="104"/>
      <c r="M4" s="104" t="s">
        <v>251</v>
      </c>
      <c r="N4" s="104"/>
      <c r="O4" s="104" t="s">
        <v>53</v>
      </c>
      <c r="P4" s="104" t="s">
        <v>252</v>
      </c>
      <c r="Q4" s="105" t="s">
        <v>253</v>
      </c>
    </row>
    <row r="5" spans="1:17" ht="15.75" customHeight="1">
      <c r="A5" s="104"/>
      <c r="B5" s="104"/>
      <c r="C5" s="104"/>
      <c r="D5" s="104"/>
      <c r="E5" s="104"/>
      <c r="F5" s="104"/>
      <c r="G5" s="104" t="s">
        <v>254</v>
      </c>
      <c r="H5" s="104"/>
      <c r="I5" s="104" t="s">
        <v>255</v>
      </c>
      <c r="J5" s="104"/>
      <c r="K5" s="104" t="s">
        <v>256</v>
      </c>
      <c r="L5" s="104"/>
      <c r="M5" s="104"/>
      <c r="N5" s="104"/>
      <c r="O5" s="104"/>
      <c r="P5" s="104"/>
      <c r="Q5" s="106"/>
    </row>
    <row r="6" spans="1:17" ht="15">
      <c r="A6" s="104"/>
      <c r="B6" s="57" t="s">
        <v>22</v>
      </c>
      <c r="C6" s="57" t="s">
        <v>23</v>
      </c>
      <c r="D6" s="57" t="s">
        <v>22</v>
      </c>
      <c r="E6" s="57" t="s">
        <v>22</v>
      </c>
      <c r="F6" s="57" t="s">
        <v>23</v>
      </c>
      <c r="G6" s="57" t="s">
        <v>22</v>
      </c>
      <c r="H6" s="57" t="s">
        <v>23</v>
      </c>
      <c r="I6" s="57" t="s">
        <v>22</v>
      </c>
      <c r="J6" s="57" t="s">
        <v>23</v>
      </c>
      <c r="K6" s="57" t="s">
        <v>22</v>
      </c>
      <c r="L6" s="57" t="s">
        <v>23</v>
      </c>
      <c r="M6" s="57" t="s">
        <v>22</v>
      </c>
      <c r="N6" s="57" t="s">
        <v>23</v>
      </c>
      <c r="O6" s="57" t="s">
        <v>22</v>
      </c>
      <c r="P6" s="104"/>
      <c r="Q6" s="107"/>
    </row>
    <row r="7" spans="1:17" ht="15">
      <c r="A7" s="57">
        <v>1</v>
      </c>
      <c r="B7" s="57">
        <v>38</v>
      </c>
      <c r="C7" s="57">
        <f>B7*36</f>
        <v>1368</v>
      </c>
      <c r="D7" s="57">
        <v>1</v>
      </c>
      <c r="E7" s="57">
        <v>2</v>
      </c>
      <c r="F7" s="57">
        <f>E7*36</f>
        <v>72</v>
      </c>
      <c r="G7" s="57"/>
      <c r="H7" s="57"/>
      <c r="I7" s="57"/>
      <c r="J7" s="57"/>
      <c r="K7" s="57"/>
      <c r="L7" s="57"/>
      <c r="M7" s="57"/>
      <c r="N7" s="57"/>
      <c r="O7" s="57">
        <v>11</v>
      </c>
      <c r="P7" s="57">
        <f>B7+D7+E7+G7+I7+K7+M7+O7</f>
        <v>52</v>
      </c>
      <c r="Q7" s="58">
        <f>C7+F7+H7+J7+L7+N7</f>
        <v>1440</v>
      </c>
    </row>
    <row r="8" spans="1:17" ht="15">
      <c r="A8" s="57">
        <v>2</v>
      </c>
      <c r="B8" s="57">
        <v>17</v>
      </c>
      <c r="C8" s="57">
        <f>B8*36</f>
        <v>612</v>
      </c>
      <c r="D8" s="57">
        <v>1</v>
      </c>
      <c r="E8" s="57">
        <v>3</v>
      </c>
      <c r="F8" s="57">
        <f>E8*36</f>
        <v>108</v>
      </c>
      <c r="G8" s="57">
        <v>20</v>
      </c>
      <c r="H8" s="57">
        <f>36*G8</f>
        <v>720</v>
      </c>
      <c r="I8" s="57"/>
      <c r="J8" s="57"/>
      <c r="K8" s="57"/>
      <c r="L8" s="57"/>
      <c r="M8" s="57"/>
      <c r="N8" s="57">
        <f>M8*36</f>
        <v>0</v>
      </c>
      <c r="O8" s="57">
        <v>11</v>
      </c>
      <c r="P8" s="57">
        <f>B8+D8+E8+G8+I8+K8+M8+O8</f>
        <v>52</v>
      </c>
      <c r="Q8" s="58">
        <f>C8+F8+H8+J8+L8+N8</f>
        <v>1440</v>
      </c>
    </row>
    <row r="9" spans="1:17" ht="15">
      <c r="A9" s="57">
        <v>3</v>
      </c>
      <c r="B9" s="57">
        <v>22</v>
      </c>
      <c r="C9" s="57">
        <f>B9*36</f>
        <v>792</v>
      </c>
      <c r="D9" s="57">
        <v>1</v>
      </c>
      <c r="E9" s="57">
        <v>1</v>
      </c>
      <c r="F9" s="57">
        <f>E9*36</f>
        <v>36</v>
      </c>
      <c r="G9" s="57">
        <v>17</v>
      </c>
      <c r="H9" s="57">
        <f>36*G9</f>
        <v>612</v>
      </c>
      <c r="I9" s="57"/>
      <c r="J9" s="57"/>
      <c r="K9" s="57"/>
      <c r="L9" s="57"/>
      <c r="M9" s="57"/>
      <c r="N9" s="57">
        <f>M9*36</f>
        <v>0</v>
      </c>
      <c r="O9" s="57">
        <v>11</v>
      </c>
      <c r="P9" s="57">
        <f>B9+D9+E9+G9+I9+K9+M9+O9</f>
        <v>52</v>
      </c>
      <c r="Q9" s="58">
        <f>C9+F9+H9+J9+L9+N9</f>
        <v>1440</v>
      </c>
    </row>
    <row r="10" spans="1:17" ht="15">
      <c r="A10" s="57">
        <v>4</v>
      </c>
      <c r="B10" s="57">
        <v>15</v>
      </c>
      <c r="C10" s="57">
        <f>B10*36</f>
        <v>540</v>
      </c>
      <c r="D10" s="57">
        <v>1</v>
      </c>
      <c r="E10" s="57">
        <v>2</v>
      </c>
      <c r="F10" s="57">
        <f>E10*36</f>
        <v>72</v>
      </c>
      <c r="G10" s="57">
        <v>9</v>
      </c>
      <c r="H10" s="57">
        <f>36*G10</f>
        <v>324</v>
      </c>
      <c r="I10" s="57"/>
      <c r="J10" s="57">
        <f>I10*36</f>
        <v>0</v>
      </c>
      <c r="K10" s="57">
        <v>6</v>
      </c>
      <c r="L10" s="57">
        <f>K10*36</f>
        <v>216</v>
      </c>
      <c r="M10" s="57">
        <v>8</v>
      </c>
      <c r="N10" s="57">
        <f>M10*36</f>
        <v>288</v>
      </c>
      <c r="O10" s="57">
        <v>2</v>
      </c>
      <c r="P10" s="57">
        <f>B10+D10+E10+G10+I10+K10+M10+O10</f>
        <v>43</v>
      </c>
      <c r="Q10" s="58">
        <f>C10+F10+H10+J10+L10+N10</f>
        <v>1440</v>
      </c>
    </row>
    <row r="11" spans="1:17" ht="15">
      <c r="A11" s="57"/>
      <c r="B11" s="57">
        <f>B7+B8+B9+B10</f>
        <v>92</v>
      </c>
      <c r="C11" s="57">
        <f>B11*36</f>
        <v>3312</v>
      </c>
      <c r="D11" s="57">
        <f aca="true" t="shared" si="0" ref="D11:Q11">D7+D8+D9+D10</f>
        <v>4</v>
      </c>
      <c r="E11" s="57">
        <f t="shared" si="0"/>
        <v>8</v>
      </c>
      <c r="F11" s="57">
        <f t="shared" si="0"/>
        <v>288</v>
      </c>
      <c r="G11" s="57">
        <f t="shared" si="0"/>
        <v>46</v>
      </c>
      <c r="H11" s="57">
        <f t="shared" si="0"/>
        <v>1656</v>
      </c>
      <c r="I11" s="57">
        <f t="shared" si="0"/>
        <v>0</v>
      </c>
      <c r="J11" s="57">
        <f t="shared" si="0"/>
        <v>0</v>
      </c>
      <c r="K11" s="57">
        <f t="shared" si="0"/>
        <v>6</v>
      </c>
      <c r="L11" s="57">
        <f t="shared" si="0"/>
        <v>216</v>
      </c>
      <c r="M11" s="57">
        <f t="shared" si="0"/>
        <v>8</v>
      </c>
      <c r="N11" s="57">
        <f t="shared" si="0"/>
        <v>288</v>
      </c>
      <c r="O11" s="57">
        <f t="shared" si="0"/>
        <v>35</v>
      </c>
      <c r="P11" s="57">
        <f t="shared" si="0"/>
        <v>199</v>
      </c>
      <c r="Q11" s="57">
        <f t="shared" si="0"/>
        <v>5760</v>
      </c>
    </row>
  </sheetData>
  <sheetProtection/>
  <mergeCells count="12">
    <mergeCell ref="Q4:Q6"/>
    <mergeCell ref="G5:H5"/>
    <mergeCell ref="I5:J5"/>
    <mergeCell ref="K5:L5"/>
    <mergeCell ref="G4:L4"/>
    <mergeCell ref="M4:N5"/>
    <mergeCell ref="O4:O5"/>
    <mergeCell ref="P4:P6"/>
    <mergeCell ref="A4:A6"/>
    <mergeCell ref="B4:C5"/>
    <mergeCell ref="D4:D5"/>
    <mergeCell ref="E4:F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workbookViewId="0" topLeftCell="A76">
      <selection activeCell="B95" sqref="B95"/>
    </sheetView>
  </sheetViews>
  <sheetFormatPr defaultColWidth="9.00390625" defaultRowHeight="12.75"/>
  <cols>
    <col min="1" max="1" width="9.25390625" style="26" customWidth="1"/>
    <col min="2" max="2" width="33.125" style="26" customWidth="1"/>
    <col min="3" max="4" width="6.00390625" style="26" customWidth="1"/>
    <col min="5" max="5" width="5.375" style="26" customWidth="1"/>
    <col min="6" max="6" width="7.125" style="26" customWidth="1"/>
    <col min="7" max="7" width="6.25390625" style="26" customWidth="1"/>
    <col min="8" max="8" width="6.75390625" style="26" customWidth="1"/>
    <col min="9" max="10" width="8.375" style="26" customWidth="1"/>
    <col min="11" max="11" width="5.125" style="26" customWidth="1"/>
    <col min="12" max="12" width="6.375" style="19" customWidth="1"/>
    <col min="13" max="14" width="6.625" style="19" customWidth="1"/>
    <col min="15" max="15" width="7.125" style="19" customWidth="1"/>
    <col min="16" max="17" width="6.875" style="19" customWidth="1"/>
    <col min="18" max="18" width="7.25390625" style="19" customWidth="1"/>
    <col min="19" max="19" width="6.125" style="19" customWidth="1"/>
    <col min="20" max="16384" width="9.125" style="26" customWidth="1"/>
  </cols>
  <sheetData>
    <row r="1" spans="1:19" ht="18.75" customHeight="1">
      <c r="A1" s="29"/>
      <c r="B1" s="29"/>
      <c r="C1" s="27" t="s">
        <v>273</v>
      </c>
      <c r="D1" s="27"/>
      <c r="E1" s="29"/>
      <c r="F1" s="29"/>
      <c r="G1" s="29"/>
      <c r="H1" s="29"/>
      <c r="I1" s="29"/>
      <c r="J1" s="29"/>
      <c r="K1" s="29"/>
      <c r="L1" s="67"/>
      <c r="M1" s="67"/>
      <c r="N1" s="67"/>
      <c r="O1" s="67"/>
      <c r="P1" s="67"/>
      <c r="Q1" s="67"/>
      <c r="R1" s="67"/>
      <c r="S1" s="67"/>
    </row>
    <row r="2" spans="1:19" ht="47.25" customHeight="1">
      <c r="A2" s="111" t="s">
        <v>68</v>
      </c>
      <c r="B2" s="111" t="s">
        <v>69</v>
      </c>
      <c r="C2" s="111" t="s">
        <v>70</v>
      </c>
      <c r="D2" s="111"/>
      <c r="E2" s="111"/>
      <c r="F2" s="115" t="s">
        <v>71</v>
      </c>
      <c r="G2" s="111" t="s">
        <v>72</v>
      </c>
      <c r="H2" s="111"/>
      <c r="I2" s="111"/>
      <c r="J2" s="111"/>
      <c r="K2" s="111"/>
      <c r="L2" s="112" t="s">
        <v>73</v>
      </c>
      <c r="M2" s="112"/>
      <c r="N2" s="112"/>
      <c r="O2" s="112"/>
      <c r="P2" s="112"/>
      <c r="Q2" s="112"/>
      <c r="R2" s="112"/>
      <c r="S2" s="112"/>
    </row>
    <row r="3" spans="1:19" ht="12.75">
      <c r="A3" s="111"/>
      <c r="B3" s="111"/>
      <c r="C3" s="115" t="s">
        <v>141</v>
      </c>
      <c r="D3" s="118" t="s">
        <v>140</v>
      </c>
      <c r="E3" s="115" t="s">
        <v>133</v>
      </c>
      <c r="F3" s="115"/>
      <c r="G3" s="115" t="s">
        <v>74</v>
      </c>
      <c r="H3" s="111" t="s">
        <v>75</v>
      </c>
      <c r="I3" s="111"/>
      <c r="J3" s="111"/>
      <c r="K3" s="111"/>
      <c r="L3" s="112" t="s">
        <v>76</v>
      </c>
      <c r="M3" s="112"/>
      <c r="N3" s="112" t="s">
        <v>77</v>
      </c>
      <c r="O3" s="112"/>
      <c r="P3" s="112" t="s">
        <v>78</v>
      </c>
      <c r="Q3" s="112"/>
      <c r="R3" s="113" t="s">
        <v>123</v>
      </c>
      <c r="S3" s="114"/>
    </row>
    <row r="4" spans="1:19" ht="50.25" customHeight="1">
      <c r="A4" s="111"/>
      <c r="B4" s="111"/>
      <c r="C4" s="115"/>
      <c r="D4" s="119"/>
      <c r="E4" s="115"/>
      <c r="F4" s="115"/>
      <c r="G4" s="115"/>
      <c r="H4" s="115" t="s">
        <v>79</v>
      </c>
      <c r="I4" s="115" t="s">
        <v>80</v>
      </c>
      <c r="J4" s="118" t="s">
        <v>177</v>
      </c>
      <c r="K4" s="118" t="s">
        <v>133</v>
      </c>
      <c r="L4" s="68" t="s">
        <v>81</v>
      </c>
      <c r="M4" s="68" t="s">
        <v>82</v>
      </c>
      <c r="N4" s="68" t="s">
        <v>83</v>
      </c>
      <c r="O4" s="68" t="s">
        <v>84</v>
      </c>
      <c r="P4" s="68" t="s">
        <v>85</v>
      </c>
      <c r="Q4" s="69" t="s">
        <v>86</v>
      </c>
      <c r="R4" s="68" t="s">
        <v>124</v>
      </c>
      <c r="S4" s="69" t="s">
        <v>125</v>
      </c>
    </row>
    <row r="5" spans="1:19" ht="40.5" customHeight="1">
      <c r="A5" s="111"/>
      <c r="B5" s="111"/>
      <c r="C5" s="115"/>
      <c r="D5" s="120"/>
      <c r="E5" s="115"/>
      <c r="F5" s="115"/>
      <c r="G5" s="115"/>
      <c r="H5" s="115"/>
      <c r="I5" s="115"/>
      <c r="J5" s="120"/>
      <c r="K5" s="120"/>
      <c r="L5" s="70">
        <v>17</v>
      </c>
      <c r="M5" s="70">
        <v>21</v>
      </c>
      <c r="N5" s="70">
        <v>10</v>
      </c>
      <c r="O5" s="70">
        <v>7</v>
      </c>
      <c r="P5" s="70">
        <v>14</v>
      </c>
      <c r="Q5" s="71">
        <v>8</v>
      </c>
      <c r="R5" s="70">
        <v>11</v>
      </c>
      <c r="S5" s="71">
        <v>4</v>
      </c>
    </row>
    <row r="6" spans="1:19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4">
        <v>17</v>
      </c>
      <c r="R6" s="44">
        <v>18</v>
      </c>
      <c r="S6" s="44">
        <v>19</v>
      </c>
    </row>
    <row r="7" spans="1:19" ht="27" customHeight="1">
      <c r="A7" s="21" t="s">
        <v>87</v>
      </c>
      <c r="B7" s="22" t="s">
        <v>88</v>
      </c>
      <c r="C7" s="21"/>
      <c r="D7" s="21"/>
      <c r="E7" s="21"/>
      <c r="F7" s="21"/>
      <c r="G7" s="21">
        <f>SUM(G8:G21)</f>
        <v>1448</v>
      </c>
      <c r="H7" s="21">
        <f aca="true" t="shared" si="0" ref="H7:S7">SUM(H8:H21)</f>
        <v>874</v>
      </c>
      <c r="I7" s="21">
        <f t="shared" si="0"/>
        <v>574</v>
      </c>
      <c r="J7" s="21">
        <f t="shared" si="0"/>
        <v>0</v>
      </c>
      <c r="K7" s="21">
        <f t="shared" si="0"/>
        <v>0</v>
      </c>
      <c r="L7" s="44">
        <f>SUM(L8:L21)</f>
        <v>612</v>
      </c>
      <c r="M7" s="44">
        <f t="shared" si="0"/>
        <v>756</v>
      </c>
      <c r="N7" s="44">
        <f t="shared" si="0"/>
        <v>44</v>
      </c>
      <c r="O7" s="44">
        <f t="shared" si="0"/>
        <v>36</v>
      </c>
      <c r="P7" s="44">
        <f t="shared" si="0"/>
        <v>0</v>
      </c>
      <c r="Q7" s="44">
        <f t="shared" si="0"/>
        <v>0</v>
      </c>
      <c r="R7" s="44">
        <f t="shared" si="0"/>
        <v>0</v>
      </c>
      <c r="S7" s="44">
        <f t="shared" si="0"/>
        <v>0</v>
      </c>
    </row>
    <row r="8" spans="1:19" ht="17.25" customHeight="1">
      <c r="A8" s="13" t="s">
        <v>89</v>
      </c>
      <c r="B8" s="23" t="s">
        <v>90</v>
      </c>
      <c r="C8" s="13">
        <v>2</v>
      </c>
      <c r="D8" s="13">
        <v>1</v>
      </c>
      <c r="E8" s="13"/>
      <c r="F8" s="13">
        <v>1</v>
      </c>
      <c r="G8" s="13">
        <f>SUM(L8:S8)</f>
        <v>172</v>
      </c>
      <c r="H8" s="13"/>
      <c r="I8" s="13">
        <v>172</v>
      </c>
      <c r="J8" s="13"/>
      <c r="K8" s="13"/>
      <c r="L8" s="45">
        <v>87</v>
      </c>
      <c r="M8" s="45">
        <v>85</v>
      </c>
      <c r="N8" s="45"/>
      <c r="O8" s="45"/>
      <c r="P8" s="45"/>
      <c r="Q8" s="46"/>
      <c r="R8" s="45"/>
      <c r="S8" s="46"/>
    </row>
    <row r="9" spans="1:19" ht="18" customHeight="1">
      <c r="A9" s="13" t="s">
        <v>91</v>
      </c>
      <c r="B9" s="23" t="s">
        <v>92</v>
      </c>
      <c r="C9" s="13">
        <v>2</v>
      </c>
      <c r="D9" s="13">
        <v>1.2</v>
      </c>
      <c r="E9" s="13"/>
      <c r="F9" s="13">
        <v>1</v>
      </c>
      <c r="G9" s="13">
        <f aca="true" t="shared" si="1" ref="G9:G21">SUM(L9:S9)</f>
        <v>160</v>
      </c>
      <c r="H9" s="13">
        <v>160</v>
      </c>
      <c r="I9" s="13"/>
      <c r="J9" s="13"/>
      <c r="K9" s="13"/>
      <c r="L9" s="45">
        <v>97</v>
      </c>
      <c r="M9" s="45">
        <v>63</v>
      </c>
      <c r="N9" s="45"/>
      <c r="O9" s="45"/>
      <c r="P9" s="45"/>
      <c r="Q9" s="46"/>
      <c r="R9" s="45"/>
      <c r="S9" s="46"/>
    </row>
    <row r="10" spans="1:19" ht="12.75">
      <c r="A10" s="13" t="s">
        <v>93</v>
      </c>
      <c r="B10" s="23" t="s">
        <v>94</v>
      </c>
      <c r="C10" s="13"/>
      <c r="D10" s="13">
        <v>1.2</v>
      </c>
      <c r="E10" s="13"/>
      <c r="F10" s="13">
        <v>1</v>
      </c>
      <c r="G10" s="13">
        <f t="shared" si="1"/>
        <v>78</v>
      </c>
      <c r="H10" s="13"/>
      <c r="I10" s="13">
        <v>78</v>
      </c>
      <c r="J10" s="13"/>
      <c r="K10" s="13"/>
      <c r="L10" s="45"/>
      <c r="M10" s="45">
        <v>78</v>
      </c>
      <c r="N10" s="45"/>
      <c r="O10" s="45"/>
      <c r="P10" s="45"/>
      <c r="Q10" s="46"/>
      <c r="R10" s="45"/>
      <c r="S10" s="46"/>
    </row>
    <row r="11" spans="1:19" ht="18.75" customHeight="1">
      <c r="A11" s="13" t="s">
        <v>95</v>
      </c>
      <c r="B11" s="23" t="s">
        <v>96</v>
      </c>
      <c r="C11" s="13">
        <v>2</v>
      </c>
      <c r="D11" s="13"/>
      <c r="E11" s="13"/>
      <c r="F11" s="13">
        <v>1</v>
      </c>
      <c r="G11" s="13">
        <f t="shared" si="1"/>
        <v>80</v>
      </c>
      <c r="H11" s="13">
        <v>80</v>
      </c>
      <c r="I11" s="13"/>
      <c r="J11" s="13"/>
      <c r="K11" s="13"/>
      <c r="L11" s="45">
        <v>40</v>
      </c>
      <c r="M11" s="45">
        <v>40</v>
      </c>
      <c r="N11" s="45"/>
      <c r="O11" s="45"/>
      <c r="P11" s="45"/>
      <c r="Q11" s="46"/>
      <c r="R11" s="45"/>
      <c r="S11" s="46"/>
    </row>
    <row r="12" spans="1:19" ht="18" customHeight="1">
      <c r="A12" s="13" t="s">
        <v>97</v>
      </c>
      <c r="B12" s="23" t="s">
        <v>98</v>
      </c>
      <c r="C12" s="13"/>
      <c r="D12" s="13">
        <v>1.2</v>
      </c>
      <c r="E12" s="13"/>
      <c r="F12" s="13"/>
      <c r="G12" s="13">
        <f t="shared" si="1"/>
        <v>38</v>
      </c>
      <c r="H12" s="13">
        <v>38</v>
      </c>
      <c r="I12" s="13"/>
      <c r="J12" s="13"/>
      <c r="K12" s="13"/>
      <c r="L12" s="45"/>
      <c r="M12" s="45">
        <v>38</v>
      </c>
      <c r="N12" s="45"/>
      <c r="O12" s="45"/>
      <c r="P12" s="45"/>
      <c r="Q12" s="46"/>
      <c r="R12" s="45"/>
      <c r="S12" s="46"/>
    </row>
    <row r="13" spans="1:19" ht="15" customHeight="1">
      <c r="A13" s="13" t="s">
        <v>99</v>
      </c>
      <c r="B13" s="23" t="s">
        <v>185</v>
      </c>
      <c r="C13" s="13"/>
      <c r="D13" s="13">
        <v>1.2</v>
      </c>
      <c r="E13" s="13"/>
      <c r="F13" s="13"/>
      <c r="G13" s="13">
        <f t="shared" si="1"/>
        <v>55</v>
      </c>
      <c r="H13" s="13">
        <v>55</v>
      </c>
      <c r="I13" s="13"/>
      <c r="J13" s="13"/>
      <c r="K13" s="13"/>
      <c r="L13" s="45"/>
      <c r="M13" s="45">
        <v>55</v>
      </c>
      <c r="N13" s="45"/>
      <c r="O13" s="45"/>
      <c r="P13" s="45"/>
      <c r="Q13" s="46"/>
      <c r="R13" s="45"/>
      <c r="S13" s="46"/>
    </row>
    <row r="14" spans="1:19" ht="16.5" customHeight="1">
      <c r="A14" s="13" t="s">
        <v>100</v>
      </c>
      <c r="B14" s="23" t="s">
        <v>101</v>
      </c>
      <c r="C14" s="13">
        <v>2</v>
      </c>
      <c r="D14" s="13">
        <v>1</v>
      </c>
      <c r="E14" s="13"/>
      <c r="F14" s="13">
        <v>1</v>
      </c>
      <c r="G14" s="13">
        <f t="shared" si="1"/>
        <v>181</v>
      </c>
      <c r="H14" s="13">
        <v>181</v>
      </c>
      <c r="I14" s="13"/>
      <c r="J14" s="13"/>
      <c r="K14" s="13"/>
      <c r="L14" s="45">
        <v>83</v>
      </c>
      <c r="M14" s="45">
        <v>98</v>
      </c>
      <c r="N14" s="45"/>
      <c r="O14" s="45"/>
      <c r="P14" s="45"/>
      <c r="Q14" s="46"/>
      <c r="R14" s="45"/>
      <c r="S14" s="46"/>
    </row>
    <row r="15" spans="1:19" ht="21" customHeight="1">
      <c r="A15" s="13" t="s">
        <v>102</v>
      </c>
      <c r="B15" s="23" t="s">
        <v>103</v>
      </c>
      <c r="C15" s="13"/>
      <c r="D15" s="13">
        <v>1.2</v>
      </c>
      <c r="E15" s="13"/>
      <c r="F15" s="13">
        <v>1</v>
      </c>
      <c r="G15" s="13">
        <f t="shared" si="1"/>
        <v>80</v>
      </c>
      <c r="H15" s="13">
        <v>34</v>
      </c>
      <c r="I15" s="13">
        <v>46</v>
      </c>
      <c r="J15" s="13"/>
      <c r="K15" s="13"/>
      <c r="L15" s="45"/>
      <c r="M15" s="45">
        <v>80</v>
      </c>
      <c r="N15" s="45"/>
      <c r="O15" s="45"/>
      <c r="P15" s="45"/>
      <c r="Q15" s="46"/>
      <c r="R15" s="45"/>
      <c r="S15" s="46"/>
    </row>
    <row r="16" spans="1:19" ht="13.5" customHeight="1">
      <c r="A16" s="13" t="s">
        <v>104</v>
      </c>
      <c r="B16" s="23" t="s">
        <v>105</v>
      </c>
      <c r="C16" s="13">
        <v>3</v>
      </c>
      <c r="D16" s="13">
        <v>1</v>
      </c>
      <c r="E16" s="13"/>
      <c r="F16" s="13">
        <v>1</v>
      </c>
      <c r="G16" s="13">
        <f>SUM(L16:S16)</f>
        <v>153</v>
      </c>
      <c r="H16" s="13">
        <v>93</v>
      </c>
      <c r="I16" s="13">
        <v>60</v>
      </c>
      <c r="J16" s="13"/>
      <c r="K16" s="13"/>
      <c r="L16" s="45">
        <v>66</v>
      </c>
      <c r="M16" s="45">
        <v>63</v>
      </c>
      <c r="N16" s="45">
        <v>24</v>
      </c>
      <c r="O16" s="45"/>
      <c r="P16" s="45"/>
      <c r="Q16" s="46"/>
      <c r="R16" s="45"/>
      <c r="S16" s="46"/>
    </row>
    <row r="17" spans="1:19" ht="12.75">
      <c r="A17" s="13" t="s">
        <v>106</v>
      </c>
      <c r="B17" s="23" t="s">
        <v>107</v>
      </c>
      <c r="C17" s="13"/>
      <c r="D17" s="13">
        <v>1.2</v>
      </c>
      <c r="E17" s="13"/>
      <c r="F17" s="13">
        <v>1</v>
      </c>
      <c r="G17" s="13">
        <f t="shared" si="1"/>
        <v>121</v>
      </c>
      <c r="H17" s="13">
        <v>91</v>
      </c>
      <c r="I17" s="13">
        <v>30</v>
      </c>
      <c r="J17" s="13"/>
      <c r="K17" s="13"/>
      <c r="L17" s="45">
        <v>71</v>
      </c>
      <c r="M17" s="45">
        <v>50</v>
      </c>
      <c r="N17" s="45"/>
      <c r="O17" s="45"/>
      <c r="P17" s="45"/>
      <c r="Q17" s="46"/>
      <c r="R17" s="45"/>
      <c r="S17" s="46"/>
    </row>
    <row r="18" spans="1:19" ht="12.75">
      <c r="A18" s="13" t="s">
        <v>108</v>
      </c>
      <c r="B18" s="23" t="s">
        <v>109</v>
      </c>
      <c r="C18" s="13"/>
      <c r="D18" s="13">
        <v>1.2</v>
      </c>
      <c r="E18" s="13"/>
      <c r="F18" s="13"/>
      <c r="G18" s="13">
        <f t="shared" si="1"/>
        <v>40</v>
      </c>
      <c r="H18" s="13">
        <v>40</v>
      </c>
      <c r="I18" s="13"/>
      <c r="J18" s="13"/>
      <c r="K18" s="13"/>
      <c r="L18" s="45">
        <v>40</v>
      </c>
      <c r="M18" s="45"/>
      <c r="N18" s="45"/>
      <c r="O18" s="45"/>
      <c r="P18" s="45"/>
      <c r="Q18" s="46"/>
      <c r="R18" s="45"/>
      <c r="S18" s="46"/>
    </row>
    <row r="19" spans="1:19" ht="12.75">
      <c r="A19" s="13" t="s">
        <v>110</v>
      </c>
      <c r="B19" s="23" t="s">
        <v>111</v>
      </c>
      <c r="C19" s="13"/>
      <c r="D19" s="13">
        <v>1.2</v>
      </c>
      <c r="E19" s="13"/>
      <c r="F19" s="13"/>
      <c r="G19" s="13">
        <f t="shared" si="1"/>
        <v>38</v>
      </c>
      <c r="H19" s="13">
        <v>38</v>
      </c>
      <c r="I19" s="13"/>
      <c r="J19" s="13"/>
      <c r="K19" s="13"/>
      <c r="L19" s="45">
        <v>38</v>
      </c>
      <c r="M19" s="45"/>
      <c r="N19" s="45"/>
      <c r="O19" s="45"/>
      <c r="P19" s="45"/>
      <c r="Q19" s="46"/>
      <c r="R19" s="45"/>
      <c r="S19" s="46"/>
    </row>
    <row r="20" spans="1:19" ht="16.5" customHeight="1">
      <c r="A20" s="13" t="s">
        <v>112</v>
      </c>
      <c r="B20" s="23" t="s">
        <v>113</v>
      </c>
      <c r="C20" s="13"/>
      <c r="D20" s="13" t="s">
        <v>142</v>
      </c>
      <c r="E20" s="13"/>
      <c r="F20" s="13"/>
      <c r="G20" s="13">
        <f t="shared" si="1"/>
        <v>100</v>
      </c>
      <c r="H20" s="13">
        <v>64</v>
      </c>
      <c r="I20" s="13">
        <v>36</v>
      </c>
      <c r="J20" s="13"/>
      <c r="K20" s="13"/>
      <c r="L20" s="45">
        <v>22</v>
      </c>
      <c r="M20" s="45">
        <v>22</v>
      </c>
      <c r="N20" s="45">
        <v>20</v>
      </c>
      <c r="O20" s="45">
        <v>36</v>
      </c>
      <c r="P20" s="45"/>
      <c r="Q20" s="46"/>
      <c r="R20" s="45"/>
      <c r="S20" s="46"/>
    </row>
    <row r="21" spans="1:19" ht="12.75">
      <c r="A21" s="13" t="s">
        <v>114</v>
      </c>
      <c r="B21" s="23" t="s">
        <v>115</v>
      </c>
      <c r="C21" s="13"/>
      <c r="D21" s="13">
        <v>1.2</v>
      </c>
      <c r="E21" s="13"/>
      <c r="F21" s="13"/>
      <c r="G21" s="13">
        <f t="shared" si="1"/>
        <v>152</v>
      </c>
      <c r="H21" s="13"/>
      <c r="I21" s="13">
        <v>152</v>
      </c>
      <c r="J21" s="13"/>
      <c r="K21" s="13"/>
      <c r="L21" s="45">
        <v>68</v>
      </c>
      <c r="M21" s="45">
        <v>84</v>
      </c>
      <c r="N21" s="45"/>
      <c r="O21" s="45"/>
      <c r="P21" s="45"/>
      <c r="Q21" s="46"/>
      <c r="R21" s="45"/>
      <c r="S21" s="46"/>
    </row>
    <row r="22" spans="1:19" ht="12.75">
      <c r="A22" s="21" t="s">
        <v>144</v>
      </c>
      <c r="B22" s="22" t="s">
        <v>152</v>
      </c>
      <c r="C22" s="21"/>
      <c r="D22" s="21"/>
      <c r="E22" s="21"/>
      <c r="F22" s="21"/>
      <c r="G22" s="21">
        <f>SUM(G23:G27)</f>
        <v>510</v>
      </c>
      <c r="H22" s="21">
        <f aca="true" t="shared" si="2" ref="H22:S22">SUM(H23:H27)</f>
        <v>108</v>
      </c>
      <c r="I22" s="21">
        <f t="shared" si="2"/>
        <v>402</v>
      </c>
      <c r="J22" s="21">
        <f t="shared" si="2"/>
        <v>0</v>
      </c>
      <c r="K22" s="21">
        <f t="shared" si="2"/>
        <v>0</v>
      </c>
      <c r="L22" s="44">
        <f t="shared" si="2"/>
        <v>0</v>
      </c>
      <c r="M22" s="44">
        <f t="shared" si="2"/>
        <v>0</v>
      </c>
      <c r="N22" s="44">
        <f t="shared" si="2"/>
        <v>40</v>
      </c>
      <c r="O22" s="44">
        <f t="shared" si="2"/>
        <v>172</v>
      </c>
      <c r="P22" s="44">
        <f t="shared" si="2"/>
        <v>214</v>
      </c>
      <c r="Q22" s="44">
        <f t="shared" si="2"/>
        <v>84</v>
      </c>
      <c r="R22" s="44">
        <f t="shared" si="2"/>
        <v>0</v>
      </c>
      <c r="S22" s="44">
        <f t="shared" si="2"/>
        <v>0</v>
      </c>
    </row>
    <row r="23" spans="1:19" ht="38.25">
      <c r="A23" s="116" t="s">
        <v>146</v>
      </c>
      <c r="B23" s="23" t="s">
        <v>186</v>
      </c>
      <c r="C23" s="13"/>
      <c r="D23" s="13">
        <v>4</v>
      </c>
      <c r="E23" s="13"/>
      <c r="F23" s="13">
        <v>1</v>
      </c>
      <c r="G23" s="13">
        <f>SUM(L23:S23)</f>
        <v>70</v>
      </c>
      <c r="H23" s="13"/>
      <c r="I23" s="13">
        <v>70</v>
      </c>
      <c r="J23" s="13"/>
      <c r="K23" s="13"/>
      <c r="L23" s="45"/>
      <c r="M23" s="45"/>
      <c r="N23" s="45"/>
      <c r="O23" s="45">
        <v>70</v>
      </c>
      <c r="P23" s="45"/>
      <c r="Q23" s="46"/>
      <c r="R23" s="45"/>
      <c r="S23" s="46"/>
    </row>
    <row r="24" spans="1:19" ht="37.5" customHeight="1">
      <c r="A24" s="117"/>
      <c r="B24" s="23" t="s">
        <v>187</v>
      </c>
      <c r="C24" s="13"/>
      <c r="D24" s="13">
        <v>4.5</v>
      </c>
      <c r="E24" s="13"/>
      <c r="F24" s="13">
        <v>1</v>
      </c>
      <c r="G24" s="13">
        <f aca="true" t="shared" si="3" ref="G24:G29">SUM(L24:S24)</f>
        <v>74</v>
      </c>
      <c r="H24" s="13"/>
      <c r="I24" s="13">
        <v>78</v>
      </c>
      <c r="J24" s="13"/>
      <c r="K24" s="13"/>
      <c r="L24" s="45"/>
      <c r="M24" s="45"/>
      <c r="N24" s="45"/>
      <c r="O24" s="45"/>
      <c r="P24" s="45">
        <v>74</v>
      </c>
      <c r="Q24" s="46"/>
      <c r="R24" s="45"/>
      <c r="S24" s="46"/>
    </row>
    <row r="25" spans="1:19" ht="25.5" customHeight="1">
      <c r="A25" s="13" t="s">
        <v>147</v>
      </c>
      <c r="B25" s="23" t="s">
        <v>148</v>
      </c>
      <c r="C25" s="13"/>
      <c r="D25" s="13">
        <v>4.5</v>
      </c>
      <c r="E25" s="13"/>
      <c r="F25" s="13"/>
      <c r="G25" s="13">
        <f t="shared" si="3"/>
        <v>74</v>
      </c>
      <c r="H25" s="13">
        <v>18</v>
      </c>
      <c r="I25" s="13">
        <v>52</v>
      </c>
      <c r="J25" s="13"/>
      <c r="K25" s="13"/>
      <c r="L25" s="45"/>
      <c r="M25" s="45"/>
      <c r="N25" s="45"/>
      <c r="O25" s="45">
        <v>74</v>
      </c>
      <c r="P25" s="45"/>
      <c r="Q25" s="46"/>
      <c r="R25" s="45"/>
      <c r="S25" s="46"/>
    </row>
    <row r="26" spans="1:19" ht="25.5">
      <c r="A26" s="13" t="s">
        <v>145</v>
      </c>
      <c r="B26" s="23" t="s">
        <v>149</v>
      </c>
      <c r="C26" s="13"/>
      <c r="D26" s="13" t="s">
        <v>143</v>
      </c>
      <c r="E26" s="13"/>
      <c r="F26" s="13"/>
      <c r="G26" s="13">
        <f t="shared" si="3"/>
        <v>112</v>
      </c>
      <c r="H26" s="13"/>
      <c r="I26" s="13">
        <v>112</v>
      </c>
      <c r="J26" s="13"/>
      <c r="K26" s="13"/>
      <c r="L26" s="45"/>
      <c r="M26" s="45"/>
      <c r="N26" s="45">
        <v>40</v>
      </c>
      <c r="O26" s="45">
        <v>28</v>
      </c>
      <c r="P26" s="45">
        <v>28</v>
      </c>
      <c r="Q26" s="46">
        <v>16</v>
      </c>
      <c r="R26" s="45"/>
      <c r="S26" s="46"/>
    </row>
    <row r="27" spans="1:19" ht="38.25">
      <c r="A27" s="13" t="s">
        <v>171</v>
      </c>
      <c r="B27" s="23" t="s">
        <v>232</v>
      </c>
      <c r="C27" s="13"/>
      <c r="D27" s="13">
        <v>5.6</v>
      </c>
      <c r="E27" s="13"/>
      <c r="F27" s="13"/>
      <c r="G27" s="13">
        <f t="shared" si="3"/>
        <v>180</v>
      </c>
      <c r="H27" s="13">
        <v>90</v>
      </c>
      <c r="I27" s="13">
        <v>90</v>
      </c>
      <c r="J27" s="13"/>
      <c r="K27" s="13"/>
      <c r="L27" s="45"/>
      <c r="M27" s="45"/>
      <c r="N27" s="45"/>
      <c r="O27" s="45"/>
      <c r="P27" s="45">
        <f>SUM(P28:P29)</f>
        <v>112</v>
      </c>
      <c r="Q27" s="45">
        <f>SUM(Q28:Q29)</f>
        <v>68</v>
      </c>
      <c r="R27" s="45"/>
      <c r="S27" s="45"/>
    </row>
    <row r="28" spans="1:19" s="39" customFormat="1" ht="25.5" customHeight="1" hidden="1">
      <c r="A28" s="36"/>
      <c r="B28" s="41" t="s">
        <v>201</v>
      </c>
      <c r="C28" s="36"/>
      <c r="D28" s="36"/>
      <c r="E28" s="36"/>
      <c r="F28" s="36"/>
      <c r="G28" s="36">
        <f>SUM(L28:S28)</f>
        <v>140</v>
      </c>
      <c r="H28" s="36">
        <v>70</v>
      </c>
      <c r="I28" s="36">
        <v>70</v>
      </c>
      <c r="J28" s="36"/>
      <c r="K28" s="36"/>
      <c r="L28" s="36"/>
      <c r="M28" s="36"/>
      <c r="N28" s="36"/>
      <c r="O28" s="36"/>
      <c r="P28" s="36">
        <v>112</v>
      </c>
      <c r="Q28" s="36">
        <v>28</v>
      </c>
      <c r="R28" s="36"/>
      <c r="S28" s="36"/>
    </row>
    <row r="29" spans="1:19" s="39" customFormat="1" ht="28.5" customHeight="1" hidden="1">
      <c r="A29" s="36"/>
      <c r="B29" s="42" t="s">
        <v>202</v>
      </c>
      <c r="C29" s="36"/>
      <c r="D29" s="36"/>
      <c r="E29" s="36"/>
      <c r="F29" s="36"/>
      <c r="G29" s="36">
        <f t="shared" si="3"/>
        <v>40</v>
      </c>
      <c r="H29" s="36">
        <v>20</v>
      </c>
      <c r="I29" s="36">
        <v>20</v>
      </c>
      <c r="J29" s="36"/>
      <c r="K29" s="36"/>
      <c r="L29" s="36"/>
      <c r="M29" s="36"/>
      <c r="N29" s="36"/>
      <c r="O29" s="36"/>
      <c r="P29" s="36"/>
      <c r="Q29" s="36">
        <v>40</v>
      </c>
      <c r="R29" s="36"/>
      <c r="S29" s="36"/>
    </row>
    <row r="30" spans="1:19" ht="12.75" customHeight="1">
      <c r="A30" s="108" t="s">
        <v>271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</row>
    <row r="31" spans="1:19" ht="25.5" customHeight="1">
      <c r="A31" s="21" t="s">
        <v>150</v>
      </c>
      <c r="B31" s="22" t="s">
        <v>151</v>
      </c>
      <c r="C31" s="21"/>
      <c r="D31" s="21"/>
      <c r="E31" s="21"/>
      <c r="F31" s="21"/>
      <c r="G31" s="21">
        <f>G32+G34+G37+G40+G43+G46+G49</f>
        <v>1040</v>
      </c>
      <c r="H31" s="21">
        <f aca="true" t="shared" si="4" ref="H31:S31">H32+H34+H37+H40+H43+H46+H49</f>
        <v>156</v>
      </c>
      <c r="I31" s="21">
        <f t="shared" si="4"/>
        <v>164</v>
      </c>
      <c r="J31" s="21">
        <f t="shared" si="4"/>
        <v>720</v>
      </c>
      <c r="K31" s="21">
        <f t="shared" si="4"/>
        <v>0</v>
      </c>
      <c r="L31" s="44">
        <f t="shared" si="4"/>
        <v>0</v>
      </c>
      <c r="M31" s="44">
        <f t="shared" si="4"/>
        <v>0</v>
      </c>
      <c r="N31" s="44">
        <f t="shared" si="4"/>
        <v>492</v>
      </c>
      <c r="O31" s="44">
        <f t="shared" si="4"/>
        <v>548</v>
      </c>
      <c r="P31" s="44">
        <f t="shared" si="4"/>
        <v>0</v>
      </c>
      <c r="Q31" s="44">
        <f t="shared" si="4"/>
        <v>0</v>
      </c>
      <c r="R31" s="44">
        <f t="shared" si="4"/>
        <v>0</v>
      </c>
      <c r="S31" s="44">
        <f t="shared" si="4"/>
        <v>0</v>
      </c>
    </row>
    <row r="32" spans="1:19" ht="51">
      <c r="A32" s="13" t="s">
        <v>153</v>
      </c>
      <c r="B32" s="23" t="s">
        <v>188</v>
      </c>
      <c r="C32" s="13"/>
      <c r="D32" s="13">
        <v>3</v>
      </c>
      <c r="E32" s="13"/>
      <c r="F32" s="13">
        <v>1</v>
      </c>
      <c r="G32" s="13">
        <f>SUM(L32:S32)</f>
        <v>30</v>
      </c>
      <c r="H32" s="13">
        <v>20</v>
      </c>
      <c r="I32" s="13">
        <v>10</v>
      </c>
      <c r="J32" s="13"/>
      <c r="K32" s="13"/>
      <c r="L32" s="45"/>
      <c r="M32" s="45"/>
      <c r="N32" s="45">
        <v>30</v>
      </c>
      <c r="O32" s="45"/>
      <c r="P32" s="46"/>
      <c r="Q32" s="46"/>
      <c r="R32" s="45"/>
      <c r="S32" s="46"/>
    </row>
    <row r="33" spans="1:19" s="39" customFormat="1" ht="12.75" hidden="1">
      <c r="A33" s="36"/>
      <c r="B33" s="37" t="s">
        <v>189</v>
      </c>
      <c r="C33" s="36"/>
      <c r="D33" s="36"/>
      <c r="E33" s="36"/>
      <c r="F33" s="36"/>
      <c r="G33" s="36">
        <f aca="true" t="shared" si="5" ref="G33:G52">SUM(L33:S33)</f>
        <v>30</v>
      </c>
      <c r="H33" s="36">
        <v>20</v>
      </c>
      <c r="I33" s="36">
        <v>10</v>
      </c>
      <c r="J33" s="36"/>
      <c r="K33" s="36"/>
      <c r="L33" s="36"/>
      <c r="M33" s="36"/>
      <c r="N33" s="36">
        <v>30</v>
      </c>
      <c r="O33" s="36"/>
      <c r="P33" s="38"/>
      <c r="Q33" s="38"/>
      <c r="R33" s="36"/>
      <c r="S33" s="38"/>
    </row>
    <row r="34" spans="1:19" ht="25.5">
      <c r="A34" s="13" t="s">
        <v>154</v>
      </c>
      <c r="B34" s="23" t="s">
        <v>230</v>
      </c>
      <c r="C34" s="13">
        <v>4</v>
      </c>
      <c r="D34" s="13">
        <v>3</v>
      </c>
      <c r="E34" s="13"/>
      <c r="F34" s="13">
        <v>1</v>
      </c>
      <c r="G34" s="13">
        <f t="shared" si="5"/>
        <v>168</v>
      </c>
      <c r="H34" s="13">
        <v>30</v>
      </c>
      <c r="I34" s="13">
        <v>30</v>
      </c>
      <c r="J34" s="13">
        <v>108</v>
      </c>
      <c r="K34" s="13"/>
      <c r="L34" s="45"/>
      <c r="M34" s="45"/>
      <c r="N34" s="45">
        <v>60</v>
      </c>
      <c r="O34" s="45">
        <v>108</v>
      </c>
      <c r="P34" s="45"/>
      <c r="Q34" s="46"/>
      <c r="R34" s="45"/>
      <c r="S34" s="46"/>
    </row>
    <row r="35" spans="1:19" s="39" customFormat="1" ht="12.75" hidden="1">
      <c r="A35" s="36"/>
      <c r="B35" s="37" t="s">
        <v>191</v>
      </c>
      <c r="C35" s="36"/>
      <c r="D35" s="36"/>
      <c r="E35" s="36"/>
      <c r="F35" s="36"/>
      <c r="G35" s="36">
        <f t="shared" si="5"/>
        <v>60</v>
      </c>
      <c r="H35" s="36">
        <v>30</v>
      </c>
      <c r="I35" s="36">
        <v>30</v>
      </c>
      <c r="J35" s="36"/>
      <c r="K35" s="36"/>
      <c r="L35" s="36"/>
      <c r="M35" s="36"/>
      <c r="N35" s="36">
        <v>60</v>
      </c>
      <c r="O35" s="36"/>
      <c r="P35" s="36"/>
      <c r="Q35" s="38"/>
      <c r="R35" s="36"/>
      <c r="S35" s="38"/>
    </row>
    <row r="36" spans="1:19" s="39" customFormat="1" ht="12.75" hidden="1">
      <c r="A36" s="36"/>
      <c r="B36" s="37" t="s">
        <v>198</v>
      </c>
      <c r="C36" s="36"/>
      <c r="D36" s="36"/>
      <c r="E36" s="36"/>
      <c r="F36" s="36"/>
      <c r="G36" s="36">
        <f t="shared" si="5"/>
        <v>108</v>
      </c>
      <c r="H36" s="36"/>
      <c r="I36" s="36"/>
      <c r="J36" s="36">
        <v>108</v>
      </c>
      <c r="K36" s="36"/>
      <c r="L36" s="36"/>
      <c r="M36" s="36"/>
      <c r="N36" s="36"/>
      <c r="O36" s="36">
        <v>108</v>
      </c>
      <c r="P36" s="36"/>
      <c r="Q36" s="38"/>
      <c r="R36" s="36"/>
      <c r="S36" s="38"/>
    </row>
    <row r="37" spans="1:19" ht="25.5">
      <c r="A37" s="13" t="s">
        <v>155</v>
      </c>
      <c r="B37" s="23" t="s">
        <v>231</v>
      </c>
      <c r="C37" s="13">
        <v>3</v>
      </c>
      <c r="D37" s="13"/>
      <c r="E37" s="13"/>
      <c r="F37" s="13">
        <v>1</v>
      </c>
      <c r="G37" s="13">
        <f t="shared" si="5"/>
        <v>190</v>
      </c>
      <c r="H37" s="13">
        <v>26</v>
      </c>
      <c r="I37" s="13">
        <v>20</v>
      </c>
      <c r="J37" s="13">
        <v>144</v>
      </c>
      <c r="K37" s="13"/>
      <c r="L37" s="45"/>
      <c r="M37" s="45"/>
      <c r="N37" s="45">
        <v>190</v>
      </c>
      <c r="O37" s="45"/>
      <c r="P37" s="45"/>
      <c r="Q37" s="46"/>
      <c r="R37" s="45"/>
      <c r="S37" s="46"/>
    </row>
    <row r="38" spans="1:19" s="39" customFormat="1" ht="13.5" customHeight="1" hidden="1">
      <c r="A38" s="36"/>
      <c r="B38" s="72" t="s">
        <v>204</v>
      </c>
      <c r="C38" s="36"/>
      <c r="D38" s="36"/>
      <c r="E38" s="36"/>
      <c r="F38" s="36"/>
      <c r="G38" s="36">
        <f t="shared" si="5"/>
        <v>46</v>
      </c>
      <c r="H38" s="36">
        <v>26</v>
      </c>
      <c r="I38" s="36">
        <v>20</v>
      </c>
      <c r="J38" s="36"/>
      <c r="K38" s="36"/>
      <c r="L38" s="36"/>
      <c r="M38" s="36"/>
      <c r="N38" s="36">
        <v>46</v>
      </c>
      <c r="O38" s="36"/>
      <c r="P38" s="36"/>
      <c r="Q38" s="38"/>
      <c r="R38" s="36"/>
      <c r="S38" s="38"/>
    </row>
    <row r="39" spans="1:19" s="39" customFormat="1" ht="16.5" customHeight="1" hidden="1">
      <c r="A39" s="36"/>
      <c r="B39" s="37" t="s">
        <v>192</v>
      </c>
      <c r="C39" s="36"/>
      <c r="D39" s="36"/>
      <c r="E39" s="36"/>
      <c r="F39" s="36"/>
      <c r="G39" s="36">
        <f t="shared" si="5"/>
        <v>144</v>
      </c>
      <c r="H39" s="36"/>
      <c r="I39" s="36"/>
      <c r="J39" s="36">
        <v>144</v>
      </c>
      <c r="K39" s="36"/>
      <c r="L39" s="36"/>
      <c r="M39" s="36"/>
      <c r="N39" s="36">
        <v>144</v>
      </c>
      <c r="O39" s="36"/>
      <c r="P39" s="36"/>
      <c r="Q39" s="38"/>
      <c r="R39" s="36"/>
      <c r="S39" s="38"/>
    </row>
    <row r="40" spans="1:19" ht="51">
      <c r="A40" s="13" t="s">
        <v>156</v>
      </c>
      <c r="B40" s="23" t="s">
        <v>203</v>
      </c>
      <c r="C40" s="13">
        <v>4</v>
      </c>
      <c r="D40" s="13">
        <v>3</v>
      </c>
      <c r="E40" s="13"/>
      <c r="F40" s="13"/>
      <c r="G40" s="13">
        <f t="shared" si="5"/>
        <v>204</v>
      </c>
      <c r="H40" s="13">
        <v>40</v>
      </c>
      <c r="I40" s="13">
        <v>20</v>
      </c>
      <c r="J40" s="13">
        <v>144</v>
      </c>
      <c r="K40" s="13"/>
      <c r="L40" s="45"/>
      <c r="M40" s="45"/>
      <c r="N40" s="45">
        <v>60</v>
      </c>
      <c r="O40" s="45">
        <v>144</v>
      </c>
      <c r="P40" s="45"/>
      <c r="Q40" s="46"/>
      <c r="R40" s="45"/>
      <c r="S40" s="46"/>
    </row>
    <row r="41" spans="1:19" s="39" customFormat="1" ht="25.5" hidden="1">
      <c r="A41" s="36"/>
      <c r="B41" s="37" t="s">
        <v>193</v>
      </c>
      <c r="C41" s="36"/>
      <c r="D41" s="36"/>
      <c r="E41" s="36"/>
      <c r="F41" s="36"/>
      <c r="G41" s="36">
        <f t="shared" si="5"/>
        <v>60</v>
      </c>
      <c r="H41" s="36">
        <v>40</v>
      </c>
      <c r="I41" s="36">
        <v>20</v>
      </c>
      <c r="J41" s="36"/>
      <c r="K41" s="36"/>
      <c r="L41" s="36"/>
      <c r="M41" s="36"/>
      <c r="N41" s="36">
        <v>60</v>
      </c>
      <c r="O41" s="36"/>
      <c r="P41" s="36"/>
      <c r="Q41" s="38"/>
      <c r="R41" s="36"/>
      <c r="S41" s="38"/>
    </row>
    <row r="42" spans="1:19" s="39" customFormat="1" ht="25.5" hidden="1">
      <c r="A42" s="36"/>
      <c r="B42" s="37" t="s">
        <v>194</v>
      </c>
      <c r="C42" s="36"/>
      <c r="D42" s="36"/>
      <c r="E42" s="36"/>
      <c r="F42" s="36"/>
      <c r="G42" s="36">
        <f t="shared" si="5"/>
        <v>144</v>
      </c>
      <c r="H42" s="36"/>
      <c r="I42" s="36"/>
      <c r="J42" s="36">
        <v>144</v>
      </c>
      <c r="K42" s="36"/>
      <c r="L42" s="36"/>
      <c r="M42" s="36"/>
      <c r="N42" s="36"/>
      <c r="O42" s="36">
        <v>144</v>
      </c>
      <c r="P42" s="36"/>
      <c r="Q42" s="38"/>
      <c r="R42" s="36"/>
      <c r="S42" s="38"/>
    </row>
    <row r="43" spans="1:19" ht="39.75" customHeight="1">
      <c r="A43" s="13" t="s">
        <v>157</v>
      </c>
      <c r="B43" s="23" t="s">
        <v>195</v>
      </c>
      <c r="C43" s="13"/>
      <c r="D43" s="13">
        <v>3.4</v>
      </c>
      <c r="E43" s="13"/>
      <c r="F43" s="13">
        <v>1</v>
      </c>
      <c r="G43" s="13">
        <f t="shared" si="5"/>
        <v>188</v>
      </c>
      <c r="H43" s="13">
        <v>34</v>
      </c>
      <c r="I43" s="13">
        <v>46</v>
      </c>
      <c r="J43" s="13">
        <v>108</v>
      </c>
      <c r="K43" s="13"/>
      <c r="L43" s="45"/>
      <c r="M43" s="45"/>
      <c r="N43" s="45">
        <v>80</v>
      </c>
      <c r="O43" s="45">
        <v>108</v>
      </c>
      <c r="P43" s="45"/>
      <c r="Q43" s="46"/>
      <c r="R43" s="45"/>
      <c r="S43" s="46"/>
    </row>
    <row r="44" spans="1:19" s="39" customFormat="1" ht="16.5" customHeight="1" hidden="1">
      <c r="A44" s="36"/>
      <c r="B44" s="37" t="s">
        <v>196</v>
      </c>
      <c r="C44" s="36"/>
      <c r="D44" s="36"/>
      <c r="E44" s="36"/>
      <c r="F44" s="36"/>
      <c r="G44" s="36">
        <f t="shared" si="5"/>
        <v>80</v>
      </c>
      <c r="H44" s="36">
        <v>34</v>
      </c>
      <c r="I44" s="36">
        <v>46</v>
      </c>
      <c r="J44" s="36"/>
      <c r="K44" s="36"/>
      <c r="L44" s="36"/>
      <c r="M44" s="36"/>
      <c r="N44" s="36">
        <v>80</v>
      </c>
      <c r="O44" s="36"/>
      <c r="P44" s="36"/>
      <c r="Q44" s="38"/>
      <c r="R44" s="36"/>
      <c r="S44" s="38"/>
    </row>
    <row r="45" spans="1:19" s="39" customFormat="1" ht="16.5" customHeight="1" hidden="1">
      <c r="A45" s="36"/>
      <c r="B45" s="37" t="s">
        <v>197</v>
      </c>
      <c r="C45" s="36"/>
      <c r="D45" s="36"/>
      <c r="E45" s="36"/>
      <c r="F45" s="36"/>
      <c r="G45" s="36">
        <f t="shared" si="5"/>
        <v>108</v>
      </c>
      <c r="H45" s="36"/>
      <c r="I45" s="36"/>
      <c r="J45" s="36">
        <v>108</v>
      </c>
      <c r="K45" s="36"/>
      <c r="L45" s="36"/>
      <c r="M45" s="36"/>
      <c r="N45" s="36"/>
      <c r="O45" s="36">
        <v>108</v>
      </c>
      <c r="P45" s="36"/>
      <c r="Q45" s="38"/>
      <c r="R45" s="36"/>
      <c r="S45" s="38"/>
    </row>
    <row r="46" spans="1:19" ht="40.5" customHeight="1">
      <c r="A46" s="13" t="s">
        <v>158</v>
      </c>
      <c r="B46" s="23" t="s">
        <v>278</v>
      </c>
      <c r="C46" s="13">
        <v>4</v>
      </c>
      <c r="D46" s="13">
        <v>3</v>
      </c>
      <c r="E46" s="13"/>
      <c r="F46" s="13">
        <v>1</v>
      </c>
      <c r="G46" s="13">
        <f t="shared" si="5"/>
        <v>216</v>
      </c>
      <c r="H46" s="13"/>
      <c r="I46" s="13"/>
      <c r="J46" s="13">
        <v>216</v>
      </c>
      <c r="K46" s="13"/>
      <c r="L46" s="45"/>
      <c r="M46" s="45"/>
      <c r="N46" s="45">
        <v>72</v>
      </c>
      <c r="O46" s="45">
        <v>144</v>
      </c>
      <c r="P46" s="45"/>
      <c r="Q46" s="46"/>
      <c r="R46" s="45"/>
      <c r="S46" s="46"/>
    </row>
    <row r="47" spans="1:19" s="39" customFormat="1" ht="12.75" hidden="1">
      <c r="A47" s="36"/>
      <c r="B47" s="37" t="s">
        <v>190</v>
      </c>
      <c r="C47" s="36"/>
      <c r="D47" s="36"/>
      <c r="E47" s="36"/>
      <c r="F47" s="36"/>
      <c r="G47" s="36">
        <f t="shared" si="5"/>
        <v>72</v>
      </c>
      <c r="H47" s="36"/>
      <c r="I47" s="36"/>
      <c r="J47" s="36">
        <v>72</v>
      </c>
      <c r="K47" s="36"/>
      <c r="L47" s="36"/>
      <c r="M47" s="36"/>
      <c r="N47" s="36">
        <v>72</v>
      </c>
      <c r="O47" s="36"/>
      <c r="P47" s="36"/>
      <c r="Q47" s="38"/>
      <c r="R47" s="36"/>
      <c r="S47" s="38"/>
    </row>
    <row r="48" spans="1:19" s="39" customFormat="1" ht="12.75" hidden="1">
      <c r="A48" s="36"/>
      <c r="B48" s="37" t="s">
        <v>199</v>
      </c>
      <c r="C48" s="36"/>
      <c r="D48" s="36"/>
      <c r="E48" s="36"/>
      <c r="F48" s="36"/>
      <c r="G48" s="36">
        <f t="shared" si="5"/>
        <v>144</v>
      </c>
      <c r="H48" s="36"/>
      <c r="I48" s="36"/>
      <c r="J48" s="36">
        <v>144</v>
      </c>
      <c r="K48" s="36"/>
      <c r="L48" s="36"/>
      <c r="M48" s="36"/>
      <c r="N48" s="36"/>
      <c r="O48" s="36">
        <v>144</v>
      </c>
      <c r="P48" s="36"/>
      <c r="Q48" s="38"/>
      <c r="R48" s="36"/>
      <c r="S48" s="38"/>
    </row>
    <row r="49" spans="1:19" ht="25.5">
      <c r="A49" s="13" t="s">
        <v>162</v>
      </c>
      <c r="B49" s="23" t="s">
        <v>163</v>
      </c>
      <c r="C49" s="13"/>
      <c r="D49" s="13">
        <v>4</v>
      </c>
      <c r="E49" s="13"/>
      <c r="F49" s="13"/>
      <c r="G49" s="13">
        <f t="shared" si="5"/>
        <v>44</v>
      </c>
      <c r="H49" s="13">
        <v>6</v>
      </c>
      <c r="I49" s="13">
        <v>38</v>
      </c>
      <c r="J49" s="13"/>
      <c r="K49" s="13"/>
      <c r="L49" s="45"/>
      <c r="M49" s="45"/>
      <c r="N49" s="45"/>
      <c r="O49" s="45">
        <v>44</v>
      </c>
      <c r="P49" s="45"/>
      <c r="Q49" s="46"/>
      <c r="R49" s="45"/>
      <c r="S49" s="46"/>
    </row>
    <row r="50" spans="1:19" s="39" customFormat="1" ht="12.75" hidden="1">
      <c r="A50" s="36"/>
      <c r="B50" s="40" t="s">
        <v>200</v>
      </c>
      <c r="C50" s="36"/>
      <c r="D50" s="36"/>
      <c r="E50" s="36"/>
      <c r="F50" s="36"/>
      <c r="G50" s="36">
        <f t="shared" si="5"/>
        <v>44</v>
      </c>
      <c r="H50" s="36">
        <v>6</v>
      </c>
      <c r="I50" s="36">
        <v>38</v>
      </c>
      <c r="J50" s="36"/>
      <c r="K50" s="36"/>
      <c r="L50" s="36"/>
      <c r="M50" s="36"/>
      <c r="N50" s="36"/>
      <c r="O50" s="36">
        <v>44</v>
      </c>
      <c r="P50" s="36"/>
      <c r="Q50" s="38"/>
      <c r="R50" s="36"/>
      <c r="S50" s="38"/>
    </row>
    <row r="51" spans="1:19" ht="12.75">
      <c r="A51" s="13" t="s">
        <v>168</v>
      </c>
      <c r="B51" s="24" t="s">
        <v>116</v>
      </c>
      <c r="C51" s="13"/>
      <c r="D51" s="13"/>
      <c r="E51" s="13"/>
      <c r="F51" s="13"/>
      <c r="G51" s="13">
        <f t="shared" si="5"/>
        <v>144</v>
      </c>
      <c r="H51" s="13">
        <v>144</v>
      </c>
      <c r="I51" s="13"/>
      <c r="J51" s="13"/>
      <c r="K51" s="13"/>
      <c r="L51" s="45"/>
      <c r="M51" s="45">
        <v>72</v>
      </c>
      <c r="N51" s="45">
        <v>36</v>
      </c>
      <c r="O51" s="45">
        <v>36</v>
      </c>
      <c r="P51" s="45"/>
      <c r="Q51" s="45"/>
      <c r="R51" s="45"/>
      <c r="S51" s="45"/>
    </row>
    <row r="52" spans="1:19" ht="38.25">
      <c r="A52" s="13"/>
      <c r="B52" s="24" t="s">
        <v>274</v>
      </c>
      <c r="C52" s="13"/>
      <c r="D52" s="13"/>
      <c r="E52" s="13"/>
      <c r="F52" s="13"/>
      <c r="G52" s="13">
        <f t="shared" si="5"/>
        <v>36</v>
      </c>
      <c r="H52" s="13">
        <v>36</v>
      </c>
      <c r="I52" s="13"/>
      <c r="J52" s="13"/>
      <c r="K52" s="13"/>
      <c r="L52" s="45"/>
      <c r="M52" s="45"/>
      <c r="N52" s="45"/>
      <c r="O52" s="45">
        <v>36</v>
      </c>
      <c r="P52" s="45"/>
      <c r="Q52" s="45"/>
      <c r="R52" s="45"/>
      <c r="S52" s="45"/>
    </row>
    <row r="53" spans="1:19" ht="12.75" customHeight="1">
      <c r="A53" s="108" t="s">
        <v>272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</row>
    <row r="54" spans="1:19" ht="12.75">
      <c r="A54" s="21" t="s">
        <v>150</v>
      </c>
      <c r="B54" s="22" t="s">
        <v>151</v>
      </c>
      <c r="C54" s="21"/>
      <c r="D54" s="21"/>
      <c r="E54" s="21"/>
      <c r="F54" s="21"/>
      <c r="G54" s="21">
        <f>SUM(L54:S54)</f>
        <v>1106</v>
      </c>
      <c r="H54" s="21">
        <f>H55+H58+H62+H73+H67+H70</f>
        <v>260</v>
      </c>
      <c r="I54" s="21">
        <f>I55+I58+I62+I73+I67+I70</f>
        <v>234</v>
      </c>
      <c r="J54" s="21">
        <f>J55+J58+J62+J73+J67+J70</f>
        <v>612</v>
      </c>
      <c r="K54" s="21">
        <f>K55+K58+K62+K73+K67+K70</f>
        <v>0</v>
      </c>
      <c r="L54" s="44">
        <f aca="true" t="shared" si="6" ref="L54:S54">L55+L58+L62+L73+L67+L70</f>
        <v>0</v>
      </c>
      <c r="M54" s="44">
        <f t="shared" si="6"/>
        <v>0</v>
      </c>
      <c r="N54" s="44">
        <f t="shared" si="6"/>
        <v>0</v>
      </c>
      <c r="O54" s="44">
        <f t="shared" si="6"/>
        <v>0</v>
      </c>
      <c r="P54" s="44">
        <f t="shared" si="6"/>
        <v>398</v>
      </c>
      <c r="Q54" s="44">
        <f t="shared" si="6"/>
        <v>708</v>
      </c>
      <c r="R54" s="44">
        <f t="shared" si="6"/>
        <v>0</v>
      </c>
      <c r="S54" s="44">
        <f t="shared" si="6"/>
        <v>0</v>
      </c>
    </row>
    <row r="55" spans="1:19" ht="38.25">
      <c r="A55" s="13" t="s">
        <v>242</v>
      </c>
      <c r="B55" s="24" t="s">
        <v>182</v>
      </c>
      <c r="C55" s="13"/>
      <c r="D55" s="13">
        <v>5</v>
      </c>
      <c r="E55" s="13"/>
      <c r="F55" s="13"/>
      <c r="G55" s="13">
        <f>SUM(L55:S55)</f>
        <v>84</v>
      </c>
      <c r="H55" s="13">
        <v>44</v>
      </c>
      <c r="I55" s="13">
        <v>40</v>
      </c>
      <c r="J55" s="13"/>
      <c r="K55" s="13"/>
      <c r="L55" s="45"/>
      <c r="M55" s="45"/>
      <c r="N55" s="45"/>
      <c r="O55" s="45"/>
      <c r="P55" s="45">
        <v>84</v>
      </c>
      <c r="Q55" s="45"/>
      <c r="R55" s="45"/>
      <c r="S55" s="45"/>
    </row>
    <row r="56" spans="1:19" s="39" customFormat="1" ht="12.75" hidden="1">
      <c r="A56" s="36"/>
      <c r="B56" s="42" t="s">
        <v>205</v>
      </c>
      <c r="C56" s="36"/>
      <c r="D56" s="36"/>
      <c r="E56" s="36"/>
      <c r="F56" s="36"/>
      <c r="G56" s="36">
        <f aca="true" t="shared" si="7" ref="G56:G75">SUM(L56:S56)</f>
        <v>40</v>
      </c>
      <c r="H56" s="36">
        <v>20</v>
      </c>
      <c r="I56" s="36">
        <v>20</v>
      </c>
      <c r="J56" s="36"/>
      <c r="K56" s="36"/>
      <c r="L56" s="36"/>
      <c r="M56" s="36"/>
      <c r="N56" s="36"/>
      <c r="O56" s="36"/>
      <c r="P56" s="36">
        <v>40</v>
      </c>
      <c r="Q56" s="36"/>
      <c r="R56" s="36"/>
      <c r="S56" s="36"/>
    </row>
    <row r="57" spans="1:19" s="39" customFormat="1" ht="12.75" hidden="1">
      <c r="A57" s="36"/>
      <c r="B57" s="42" t="s">
        <v>207</v>
      </c>
      <c r="C57" s="36"/>
      <c r="D57" s="36"/>
      <c r="E57" s="36"/>
      <c r="F57" s="36"/>
      <c r="G57" s="36">
        <f t="shared" si="7"/>
        <v>44</v>
      </c>
      <c r="H57" s="36">
        <v>24</v>
      </c>
      <c r="I57" s="36">
        <v>20</v>
      </c>
      <c r="J57" s="36"/>
      <c r="K57" s="36"/>
      <c r="L57" s="36"/>
      <c r="M57" s="36"/>
      <c r="N57" s="36"/>
      <c r="O57" s="36"/>
      <c r="P57" s="36">
        <v>44</v>
      </c>
      <c r="Q57" s="36"/>
      <c r="R57" s="36"/>
      <c r="S57" s="36"/>
    </row>
    <row r="58" spans="1:19" ht="51">
      <c r="A58" s="13" t="s">
        <v>239</v>
      </c>
      <c r="B58" s="24" t="s">
        <v>233</v>
      </c>
      <c r="C58" s="13"/>
      <c r="D58" s="13">
        <v>5.6</v>
      </c>
      <c r="E58" s="13"/>
      <c r="F58" s="13"/>
      <c r="G58" s="13">
        <f t="shared" si="7"/>
        <v>254</v>
      </c>
      <c r="H58" s="13">
        <v>56</v>
      </c>
      <c r="I58" s="13">
        <v>54</v>
      </c>
      <c r="J58" s="13">
        <v>144</v>
      </c>
      <c r="K58" s="13"/>
      <c r="L58" s="45"/>
      <c r="M58" s="45"/>
      <c r="N58" s="45"/>
      <c r="O58" s="45"/>
      <c r="P58" s="45">
        <v>110</v>
      </c>
      <c r="Q58" s="45">
        <v>144</v>
      </c>
      <c r="R58" s="45"/>
      <c r="S58" s="45"/>
    </row>
    <row r="59" spans="1:19" s="39" customFormat="1" ht="12.75" hidden="1">
      <c r="A59" s="36"/>
      <c r="B59" s="42" t="s">
        <v>209</v>
      </c>
      <c r="C59" s="36"/>
      <c r="D59" s="36"/>
      <c r="E59" s="36"/>
      <c r="F59" s="36"/>
      <c r="G59" s="36">
        <f t="shared" si="7"/>
        <v>66</v>
      </c>
      <c r="H59" s="36">
        <v>30</v>
      </c>
      <c r="I59" s="36">
        <v>36</v>
      </c>
      <c r="J59" s="36"/>
      <c r="K59" s="36"/>
      <c r="L59" s="36"/>
      <c r="M59" s="36"/>
      <c r="N59" s="36"/>
      <c r="O59" s="36"/>
      <c r="P59" s="36">
        <v>66</v>
      </c>
      <c r="Q59" s="36"/>
      <c r="R59" s="36"/>
      <c r="S59" s="36"/>
    </row>
    <row r="60" spans="1:19" s="39" customFormat="1" ht="12.75" hidden="1">
      <c r="A60" s="36"/>
      <c r="B60" s="42" t="s">
        <v>215</v>
      </c>
      <c r="C60" s="36"/>
      <c r="D60" s="36"/>
      <c r="E60" s="36"/>
      <c r="F60" s="36"/>
      <c r="G60" s="36">
        <f t="shared" si="7"/>
        <v>44</v>
      </c>
      <c r="H60" s="36">
        <v>26</v>
      </c>
      <c r="I60" s="36">
        <v>18</v>
      </c>
      <c r="J60" s="36"/>
      <c r="K60" s="36"/>
      <c r="L60" s="36"/>
      <c r="M60" s="36"/>
      <c r="N60" s="36"/>
      <c r="O60" s="36"/>
      <c r="P60" s="36">
        <v>44</v>
      </c>
      <c r="Q60" s="36"/>
      <c r="R60" s="36"/>
      <c r="S60" s="36"/>
    </row>
    <row r="61" spans="1:19" s="39" customFormat="1" ht="12.75" hidden="1">
      <c r="A61" s="36"/>
      <c r="B61" s="42" t="s">
        <v>210</v>
      </c>
      <c r="C61" s="36"/>
      <c r="D61" s="36"/>
      <c r="E61" s="36"/>
      <c r="F61" s="36"/>
      <c r="G61" s="36">
        <f t="shared" si="7"/>
        <v>144</v>
      </c>
      <c r="H61" s="36"/>
      <c r="I61" s="36"/>
      <c r="J61" s="36">
        <v>144</v>
      </c>
      <c r="K61" s="36"/>
      <c r="L61" s="36"/>
      <c r="M61" s="36"/>
      <c r="N61" s="36"/>
      <c r="O61" s="36"/>
      <c r="P61" s="36"/>
      <c r="Q61" s="36">
        <v>144</v>
      </c>
      <c r="R61" s="36"/>
      <c r="S61" s="36"/>
    </row>
    <row r="62" spans="1:19" ht="25.5">
      <c r="A62" s="13" t="s">
        <v>243</v>
      </c>
      <c r="B62" s="24" t="s">
        <v>234</v>
      </c>
      <c r="C62" s="13"/>
      <c r="D62" s="13">
        <v>5.6</v>
      </c>
      <c r="E62" s="13"/>
      <c r="F62" s="13"/>
      <c r="G62" s="13">
        <f t="shared" si="7"/>
        <v>328</v>
      </c>
      <c r="H62" s="13">
        <v>102</v>
      </c>
      <c r="I62" s="13">
        <v>82</v>
      </c>
      <c r="J62" s="13">
        <v>144</v>
      </c>
      <c r="K62" s="13"/>
      <c r="L62" s="45"/>
      <c r="M62" s="45"/>
      <c r="N62" s="45"/>
      <c r="O62" s="45"/>
      <c r="P62" s="45">
        <v>48</v>
      </c>
      <c r="Q62" s="45">
        <v>280</v>
      </c>
      <c r="R62" s="45"/>
      <c r="S62" s="45"/>
    </row>
    <row r="63" spans="1:19" s="39" customFormat="1" ht="22.5" hidden="1">
      <c r="A63" s="36"/>
      <c r="B63" s="42" t="s">
        <v>211</v>
      </c>
      <c r="C63" s="36"/>
      <c r="D63" s="36"/>
      <c r="E63" s="36"/>
      <c r="F63" s="36"/>
      <c r="G63" s="36">
        <f t="shared" si="7"/>
        <v>48</v>
      </c>
      <c r="H63" s="36">
        <v>26</v>
      </c>
      <c r="I63" s="36">
        <v>22</v>
      </c>
      <c r="J63" s="36"/>
      <c r="K63" s="36"/>
      <c r="L63" s="36"/>
      <c r="M63" s="36"/>
      <c r="N63" s="36"/>
      <c r="O63" s="36"/>
      <c r="P63" s="36">
        <v>48</v>
      </c>
      <c r="Q63" s="36"/>
      <c r="R63" s="36"/>
      <c r="S63" s="36"/>
    </row>
    <row r="64" spans="1:19" s="39" customFormat="1" ht="12.75" hidden="1">
      <c r="A64" s="36"/>
      <c r="B64" s="42" t="s">
        <v>212</v>
      </c>
      <c r="C64" s="36"/>
      <c r="D64" s="36"/>
      <c r="E64" s="36"/>
      <c r="F64" s="36"/>
      <c r="G64" s="36">
        <f t="shared" si="7"/>
        <v>68</v>
      </c>
      <c r="H64" s="36">
        <v>38</v>
      </c>
      <c r="I64" s="36">
        <v>30</v>
      </c>
      <c r="J64" s="36"/>
      <c r="K64" s="36"/>
      <c r="L64" s="36"/>
      <c r="M64" s="36"/>
      <c r="N64" s="36"/>
      <c r="O64" s="36"/>
      <c r="P64" s="36"/>
      <c r="Q64" s="36">
        <v>68</v>
      </c>
      <c r="R64" s="36"/>
      <c r="S64" s="36"/>
    </row>
    <row r="65" spans="1:19" s="39" customFormat="1" ht="22.5" hidden="1">
      <c r="A65" s="36"/>
      <c r="B65" s="42" t="s">
        <v>213</v>
      </c>
      <c r="C65" s="36"/>
      <c r="D65" s="36"/>
      <c r="E65" s="36"/>
      <c r="F65" s="36"/>
      <c r="G65" s="36">
        <f t="shared" si="7"/>
        <v>68</v>
      </c>
      <c r="H65" s="36">
        <v>38</v>
      </c>
      <c r="I65" s="36">
        <v>30</v>
      </c>
      <c r="J65" s="36"/>
      <c r="K65" s="36"/>
      <c r="L65" s="36"/>
      <c r="M65" s="36"/>
      <c r="N65" s="36"/>
      <c r="O65" s="36"/>
      <c r="P65" s="36"/>
      <c r="Q65" s="36">
        <v>68</v>
      </c>
      <c r="R65" s="36"/>
      <c r="S65" s="36"/>
    </row>
    <row r="66" spans="1:19" s="39" customFormat="1" ht="12.75" hidden="1">
      <c r="A66" s="36"/>
      <c r="B66" s="42" t="s">
        <v>214</v>
      </c>
      <c r="C66" s="36"/>
      <c r="D66" s="36"/>
      <c r="E66" s="36"/>
      <c r="F66" s="36"/>
      <c r="G66" s="36">
        <f t="shared" si="7"/>
        <v>144</v>
      </c>
      <c r="H66" s="36"/>
      <c r="I66" s="36"/>
      <c r="J66" s="36">
        <v>144</v>
      </c>
      <c r="K66" s="36"/>
      <c r="L66" s="36"/>
      <c r="M66" s="36"/>
      <c r="N66" s="36"/>
      <c r="O66" s="36"/>
      <c r="P66" s="36"/>
      <c r="Q66" s="36">
        <v>144</v>
      </c>
      <c r="R66" s="36"/>
      <c r="S66" s="36"/>
    </row>
    <row r="67" spans="1:19" ht="51">
      <c r="A67" s="13" t="s">
        <v>159</v>
      </c>
      <c r="B67" s="24" t="s">
        <v>235</v>
      </c>
      <c r="C67" s="13"/>
      <c r="D67" s="13">
        <v>5.6</v>
      </c>
      <c r="E67" s="13"/>
      <c r="F67" s="13"/>
      <c r="G67" s="13">
        <f t="shared" si="7"/>
        <v>156</v>
      </c>
      <c r="H67" s="13">
        <v>28</v>
      </c>
      <c r="I67" s="13">
        <v>20</v>
      </c>
      <c r="J67" s="13">
        <v>108</v>
      </c>
      <c r="K67" s="13"/>
      <c r="L67" s="45"/>
      <c r="M67" s="45"/>
      <c r="N67" s="45"/>
      <c r="O67" s="45"/>
      <c r="P67" s="45">
        <v>120</v>
      </c>
      <c r="Q67" s="45">
        <v>36</v>
      </c>
      <c r="R67" s="45"/>
      <c r="S67" s="45"/>
    </row>
    <row r="68" spans="1:19" s="39" customFormat="1" ht="12.75" hidden="1">
      <c r="A68" s="36"/>
      <c r="B68" s="42" t="s">
        <v>206</v>
      </c>
      <c r="C68" s="36"/>
      <c r="D68" s="36"/>
      <c r="E68" s="36"/>
      <c r="F68" s="36"/>
      <c r="G68" s="36">
        <f t="shared" si="7"/>
        <v>48</v>
      </c>
      <c r="H68" s="36">
        <v>28</v>
      </c>
      <c r="I68" s="36">
        <v>20</v>
      </c>
      <c r="J68" s="36"/>
      <c r="K68" s="36"/>
      <c r="L68" s="36"/>
      <c r="M68" s="36"/>
      <c r="N68" s="36"/>
      <c r="O68" s="36"/>
      <c r="P68" s="36">
        <v>48</v>
      </c>
      <c r="Q68" s="36"/>
      <c r="R68" s="36"/>
      <c r="S68" s="36"/>
    </row>
    <row r="69" spans="1:19" s="39" customFormat="1" ht="12.75" hidden="1">
      <c r="A69" s="36"/>
      <c r="B69" s="42" t="s">
        <v>208</v>
      </c>
      <c r="C69" s="36"/>
      <c r="D69" s="36"/>
      <c r="E69" s="36"/>
      <c r="F69" s="36"/>
      <c r="G69" s="36">
        <f t="shared" si="7"/>
        <v>108</v>
      </c>
      <c r="H69" s="36"/>
      <c r="I69" s="36"/>
      <c r="J69" s="36">
        <v>108</v>
      </c>
      <c r="K69" s="36"/>
      <c r="L69" s="36"/>
      <c r="M69" s="36"/>
      <c r="N69" s="36"/>
      <c r="O69" s="36"/>
      <c r="P69" s="36">
        <v>108</v>
      </c>
      <c r="Q69" s="36"/>
      <c r="R69" s="36"/>
      <c r="S69" s="36"/>
    </row>
    <row r="70" spans="1:19" ht="38.25">
      <c r="A70" s="13" t="s">
        <v>160</v>
      </c>
      <c r="B70" s="23" t="s">
        <v>279</v>
      </c>
      <c r="C70" s="13"/>
      <c r="D70" s="13">
        <v>6</v>
      </c>
      <c r="E70" s="13"/>
      <c r="F70" s="13"/>
      <c r="G70" s="13">
        <f t="shared" si="7"/>
        <v>216</v>
      </c>
      <c r="H70" s="13"/>
      <c r="I70" s="13"/>
      <c r="J70" s="13">
        <v>216</v>
      </c>
      <c r="K70" s="13"/>
      <c r="L70" s="45"/>
      <c r="M70" s="45"/>
      <c r="N70" s="45"/>
      <c r="O70" s="45"/>
      <c r="P70" s="45"/>
      <c r="Q70" s="45">
        <v>216</v>
      </c>
      <c r="R70" s="45"/>
      <c r="S70" s="45"/>
    </row>
    <row r="71" spans="1:19" s="39" customFormat="1" ht="12.75" hidden="1">
      <c r="A71" s="36"/>
      <c r="B71" s="42" t="s">
        <v>216</v>
      </c>
      <c r="C71" s="36"/>
      <c r="D71" s="36"/>
      <c r="E71" s="36"/>
      <c r="F71" s="36"/>
      <c r="G71" s="36">
        <f t="shared" si="7"/>
        <v>216</v>
      </c>
      <c r="H71" s="36"/>
      <c r="I71" s="36"/>
      <c r="J71" s="36">
        <v>216</v>
      </c>
      <c r="K71" s="36"/>
      <c r="L71" s="36"/>
      <c r="M71" s="36"/>
      <c r="N71" s="36"/>
      <c r="O71" s="36"/>
      <c r="P71" s="36"/>
      <c r="Q71" s="36">
        <v>216</v>
      </c>
      <c r="R71" s="36"/>
      <c r="S71" s="36"/>
    </row>
    <row r="72" spans="1:19" ht="12.75" hidden="1">
      <c r="A72" s="13"/>
      <c r="B72" s="24"/>
      <c r="C72" s="13"/>
      <c r="D72" s="13"/>
      <c r="E72" s="13"/>
      <c r="F72" s="13"/>
      <c r="G72" s="13">
        <f t="shared" si="7"/>
        <v>0</v>
      </c>
      <c r="H72" s="13"/>
      <c r="I72" s="13"/>
      <c r="J72" s="13"/>
      <c r="K72" s="13"/>
      <c r="L72" s="45"/>
      <c r="M72" s="45"/>
      <c r="N72" s="45"/>
      <c r="O72" s="45"/>
      <c r="P72" s="45"/>
      <c r="Q72" s="45"/>
      <c r="R72" s="45"/>
      <c r="S72" s="45"/>
    </row>
    <row r="73" spans="1:19" ht="25.5">
      <c r="A73" s="13" t="s">
        <v>167</v>
      </c>
      <c r="B73" s="24" t="s">
        <v>163</v>
      </c>
      <c r="C73" s="13"/>
      <c r="D73" s="13">
        <v>6</v>
      </c>
      <c r="E73" s="13"/>
      <c r="F73" s="13"/>
      <c r="G73" s="13">
        <f t="shared" si="7"/>
        <v>68</v>
      </c>
      <c r="H73" s="13">
        <v>30</v>
      </c>
      <c r="I73" s="13">
        <v>38</v>
      </c>
      <c r="J73" s="13"/>
      <c r="K73" s="13"/>
      <c r="L73" s="45"/>
      <c r="M73" s="45"/>
      <c r="N73" s="45"/>
      <c r="O73" s="45"/>
      <c r="P73" s="45">
        <v>36</v>
      </c>
      <c r="Q73" s="45">
        <v>32</v>
      </c>
      <c r="R73" s="45"/>
      <c r="S73" s="45"/>
    </row>
    <row r="74" spans="1:19" s="39" customFormat="1" ht="12.75" hidden="1">
      <c r="A74" s="36"/>
      <c r="B74" s="40" t="s">
        <v>240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s="29" customFormat="1" ht="51">
      <c r="A75" s="13" t="s">
        <v>246</v>
      </c>
      <c r="B75" s="24" t="s">
        <v>275</v>
      </c>
      <c r="C75" s="13"/>
      <c r="D75" s="13"/>
      <c r="E75" s="13"/>
      <c r="F75" s="13"/>
      <c r="G75" s="13">
        <f t="shared" si="7"/>
        <v>36</v>
      </c>
      <c r="H75" s="13">
        <v>36</v>
      </c>
      <c r="I75" s="13"/>
      <c r="J75" s="13"/>
      <c r="K75" s="13"/>
      <c r="L75" s="45"/>
      <c r="M75" s="45"/>
      <c r="N75" s="45"/>
      <c r="O75" s="45"/>
      <c r="P75" s="45"/>
      <c r="Q75" s="45">
        <v>36</v>
      </c>
      <c r="R75" s="45"/>
      <c r="S75" s="45"/>
    </row>
    <row r="76" spans="1:19" ht="25.5">
      <c r="A76" s="21"/>
      <c r="B76" s="25" t="s">
        <v>169</v>
      </c>
      <c r="C76" s="21"/>
      <c r="D76" s="21"/>
      <c r="E76" s="21"/>
      <c r="F76" s="21"/>
      <c r="G76" s="21">
        <f>G54+G31+G22+G7+G75+G51+G52</f>
        <v>4320</v>
      </c>
      <c r="H76" s="21">
        <f aca="true" t="shared" si="8" ref="H76:S76">H54+H31+H22+H7+H75+H51+H52</f>
        <v>1614</v>
      </c>
      <c r="I76" s="21">
        <f t="shared" si="8"/>
        <v>1374</v>
      </c>
      <c r="J76" s="21">
        <f t="shared" si="8"/>
        <v>1332</v>
      </c>
      <c r="K76" s="21">
        <f t="shared" si="8"/>
        <v>0</v>
      </c>
      <c r="L76" s="21">
        <f t="shared" si="8"/>
        <v>612</v>
      </c>
      <c r="M76" s="21">
        <f t="shared" si="8"/>
        <v>828</v>
      </c>
      <c r="N76" s="21">
        <f t="shared" si="8"/>
        <v>612</v>
      </c>
      <c r="O76" s="21">
        <f t="shared" si="8"/>
        <v>828</v>
      </c>
      <c r="P76" s="21">
        <f t="shared" si="8"/>
        <v>612</v>
      </c>
      <c r="Q76" s="21">
        <f t="shared" si="8"/>
        <v>828</v>
      </c>
      <c r="R76" s="21">
        <f t="shared" si="8"/>
        <v>0</v>
      </c>
      <c r="S76" s="21">
        <f t="shared" si="8"/>
        <v>0</v>
      </c>
    </row>
    <row r="77" spans="1:19" ht="12.75" customHeight="1">
      <c r="A77" s="108" t="s">
        <v>247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10"/>
    </row>
    <row r="78" spans="1:19" ht="12.75">
      <c r="A78" s="21" t="s">
        <v>144</v>
      </c>
      <c r="B78" s="25" t="s">
        <v>152</v>
      </c>
      <c r="C78" s="21"/>
      <c r="D78" s="21"/>
      <c r="E78" s="21"/>
      <c r="F78" s="21"/>
      <c r="G78" s="21">
        <f>SUM(L78:S78)</f>
        <v>232</v>
      </c>
      <c r="H78" s="21">
        <f aca="true" t="shared" si="9" ref="H78:S78">H79+H80</f>
        <v>232</v>
      </c>
      <c r="I78" s="21">
        <f t="shared" si="9"/>
        <v>0</v>
      </c>
      <c r="J78" s="21">
        <f t="shared" si="9"/>
        <v>0</v>
      </c>
      <c r="K78" s="21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144</v>
      </c>
      <c r="S78" s="44">
        <f t="shared" si="9"/>
        <v>88</v>
      </c>
    </row>
    <row r="79" spans="1:19" ht="25.5">
      <c r="A79" s="13" t="s">
        <v>145</v>
      </c>
      <c r="B79" s="24" t="s">
        <v>149</v>
      </c>
      <c r="C79" s="13">
        <v>8</v>
      </c>
      <c r="D79" s="13">
        <v>7</v>
      </c>
      <c r="E79" s="13"/>
      <c r="F79" s="13"/>
      <c r="G79" s="13">
        <f>L79+M79+N79+O79+P79+Q79+R79+S79</f>
        <v>32</v>
      </c>
      <c r="H79" s="13">
        <v>32</v>
      </c>
      <c r="I79" s="13"/>
      <c r="J79" s="13"/>
      <c r="K79" s="13"/>
      <c r="L79" s="45"/>
      <c r="M79" s="45"/>
      <c r="N79" s="45"/>
      <c r="O79" s="45"/>
      <c r="P79" s="45"/>
      <c r="Q79" s="45"/>
      <c r="R79" s="45">
        <v>24</v>
      </c>
      <c r="S79" s="45">
        <v>8</v>
      </c>
    </row>
    <row r="80" spans="1:19" ht="38.25">
      <c r="A80" s="13" t="s">
        <v>241</v>
      </c>
      <c r="B80" s="24" t="s">
        <v>170</v>
      </c>
      <c r="C80" s="13"/>
      <c r="D80" s="13">
        <v>7.8</v>
      </c>
      <c r="E80" s="13"/>
      <c r="F80" s="13"/>
      <c r="G80" s="13">
        <f>L80+M80+N80+O80+P80+Q80+R80+S80</f>
        <v>200</v>
      </c>
      <c r="H80" s="13">
        <v>200</v>
      </c>
      <c r="I80" s="13"/>
      <c r="J80" s="13"/>
      <c r="K80" s="13"/>
      <c r="L80" s="45"/>
      <c r="M80" s="45"/>
      <c r="N80" s="45"/>
      <c r="O80" s="45"/>
      <c r="P80" s="45"/>
      <c r="Q80" s="45"/>
      <c r="R80" s="45">
        <v>120</v>
      </c>
      <c r="S80" s="45">
        <v>80</v>
      </c>
    </row>
    <row r="81" spans="1:19" s="39" customFormat="1" ht="12.75" hidden="1">
      <c r="A81" s="36"/>
      <c r="B81" s="43" t="s">
        <v>217</v>
      </c>
      <c r="C81" s="36"/>
      <c r="D81" s="36"/>
      <c r="E81" s="36"/>
      <c r="F81" s="36"/>
      <c r="G81" s="36">
        <v>40</v>
      </c>
      <c r="H81" s="36">
        <v>40</v>
      </c>
      <c r="I81" s="36"/>
      <c r="J81" s="36"/>
      <c r="K81" s="36"/>
      <c r="L81" s="36"/>
      <c r="M81" s="36"/>
      <c r="N81" s="36"/>
      <c r="O81" s="36"/>
      <c r="P81" s="36"/>
      <c r="Q81" s="36"/>
      <c r="R81" s="36">
        <v>40</v>
      </c>
      <c r="S81" s="36"/>
    </row>
    <row r="82" spans="1:19" s="39" customFormat="1" ht="12.75" hidden="1">
      <c r="A82" s="36"/>
      <c r="B82" s="43" t="s">
        <v>218</v>
      </c>
      <c r="C82" s="36"/>
      <c r="D82" s="36"/>
      <c r="E82" s="36"/>
      <c r="F82" s="36"/>
      <c r="G82" s="36">
        <v>40</v>
      </c>
      <c r="H82" s="36">
        <v>40</v>
      </c>
      <c r="I82" s="36"/>
      <c r="J82" s="36"/>
      <c r="K82" s="36"/>
      <c r="L82" s="36"/>
      <c r="M82" s="36"/>
      <c r="N82" s="36"/>
      <c r="O82" s="36"/>
      <c r="P82" s="36"/>
      <c r="Q82" s="36"/>
      <c r="R82" s="36">
        <v>40</v>
      </c>
      <c r="S82" s="36"/>
    </row>
    <row r="83" spans="1:19" s="39" customFormat="1" ht="12.75" hidden="1">
      <c r="A83" s="36"/>
      <c r="B83" s="43" t="s">
        <v>219</v>
      </c>
      <c r="C83" s="36"/>
      <c r="D83" s="36"/>
      <c r="E83" s="36"/>
      <c r="F83" s="36"/>
      <c r="G83" s="36">
        <v>40</v>
      </c>
      <c r="H83" s="36">
        <v>40</v>
      </c>
      <c r="I83" s="36"/>
      <c r="J83" s="36"/>
      <c r="K83" s="36"/>
      <c r="L83" s="36"/>
      <c r="M83" s="36"/>
      <c r="N83" s="36"/>
      <c r="O83" s="36"/>
      <c r="P83" s="36"/>
      <c r="Q83" s="36"/>
      <c r="R83" s="36">
        <v>40</v>
      </c>
      <c r="S83" s="36"/>
    </row>
    <row r="84" spans="1:19" s="39" customFormat="1" ht="12.75" hidden="1">
      <c r="A84" s="36"/>
      <c r="B84" s="43" t="s">
        <v>220</v>
      </c>
      <c r="C84" s="36"/>
      <c r="D84" s="36"/>
      <c r="E84" s="36"/>
      <c r="F84" s="36"/>
      <c r="G84" s="36">
        <v>40</v>
      </c>
      <c r="H84" s="36">
        <v>40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>
        <v>40</v>
      </c>
    </row>
    <row r="85" spans="1:19" s="39" customFormat="1" ht="12.75" hidden="1">
      <c r="A85" s="36"/>
      <c r="B85" s="43" t="s">
        <v>221</v>
      </c>
      <c r="C85" s="36"/>
      <c r="D85" s="36"/>
      <c r="E85" s="36"/>
      <c r="F85" s="36"/>
      <c r="G85" s="36">
        <v>40</v>
      </c>
      <c r="H85" s="36">
        <v>40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>
        <v>40</v>
      </c>
    </row>
    <row r="86" spans="1:19" ht="12.75">
      <c r="A86" s="21" t="s">
        <v>150</v>
      </c>
      <c r="B86" s="22" t="s">
        <v>151</v>
      </c>
      <c r="C86" s="21"/>
      <c r="D86" s="21"/>
      <c r="E86" s="21"/>
      <c r="F86" s="21"/>
      <c r="G86" s="21">
        <f>G87+G90+G92+G95+G98</f>
        <v>632</v>
      </c>
      <c r="H86" s="21">
        <f aca="true" t="shared" si="10" ref="H86:S86">H87+H90+H92+H95+H98</f>
        <v>166</v>
      </c>
      <c r="I86" s="21">
        <f t="shared" si="10"/>
        <v>112</v>
      </c>
      <c r="J86" s="21">
        <f t="shared" si="10"/>
        <v>324</v>
      </c>
      <c r="K86" s="21">
        <f t="shared" si="10"/>
        <v>30</v>
      </c>
      <c r="L86" s="21">
        <f t="shared" si="10"/>
        <v>0</v>
      </c>
      <c r="M86" s="21">
        <f t="shared" si="10"/>
        <v>0</v>
      </c>
      <c r="N86" s="21">
        <f t="shared" si="10"/>
        <v>0</v>
      </c>
      <c r="O86" s="21">
        <f t="shared" si="10"/>
        <v>0</v>
      </c>
      <c r="P86" s="21">
        <f t="shared" si="10"/>
        <v>0</v>
      </c>
      <c r="Q86" s="21">
        <f t="shared" si="10"/>
        <v>0</v>
      </c>
      <c r="R86" s="21">
        <f t="shared" si="10"/>
        <v>468</v>
      </c>
      <c r="S86" s="21">
        <f t="shared" si="10"/>
        <v>164</v>
      </c>
    </row>
    <row r="87" spans="1:19" ht="39" customHeight="1">
      <c r="A87" s="13" t="s">
        <v>161</v>
      </c>
      <c r="B87" s="23" t="s">
        <v>183</v>
      </c>
      <c r="C87" s="13"/>
      <c r="D87" s="13">
        <v>7</v>
      </c>
      <c r="E87" s="13"/>
      <c r="F87" s="13"/>
      <c r="G87" s="13">
        <f>L87+M87+N87+O87+P87+Q87+R87+S87</f>
        <v>66</v>
      </c>
      <c r="H87" s="13">
        <v>40</v>
      </c>
      <c r="I87" s="13">
        <v>26</v>
      </c>
      <c r="J87" s="13"/>
      <c r="K87" s="13"/>
      <c r="L87" s="45"/>
      <c r="M87" s="45"/>
      <c r="N87" s="45"/>
      <c r="O87" s="45"/>
      <c r="P87" s="45"/>
      <c r="Q87" s="46"/>
      <c r="R87" s="45">
        <v>66</v>
      </c>
      <c r="S87" s="46"/>
    </row>
    <row r="88" spans="1:19" s="39" customFormat="1" ht="12.75" hidden="1">
      <c r="A88" s="36"/>
      <c r="B88" s="42" t="s">
        <v>222</v>
      </c>
      <c r="C88" s="36"/>
      <c r="D88" s="36"/>
      <c r="E88" s="36"/>
      <c r="F88" s="36"/>
      <c r="G88" s="36">
        <v>33</v>
      </c>
      <c r="H88" s="36">
        <v>17</v>
      </c>
      <c r="I88" s="36">
        <v>16</v>
      </c>
      <c r="J88" s="36"/>
      <c r="K88" s="36"/>
      <c r="L88" s="36"/>
      <c r="M88" s="36"/>
      <c r="N88" s="36"/>
      <c r="O88" s="36"/>
      <c r="P88" s="36"/>
      <c r="Q88" s="38"/>
      <c r="R88" s="36">
        <v>33</v>
      </c>
      <c r="S88" s="38"/>
    </row>
    <row r="89" spans="1:19" s="39" customFormat="1" ht="12.75" hidden="1">
      <c r="A89" s="36"/>
      <c r="B89" s="42" t="s">
        <v>223</v>
      </c>
      <c r="C89" s="36"/>
      <c r="D89" s="36"/>
      <c r="E89" s="36"/>
      <c r="F89" s="36"/>
      <c r="G89" s="36">
        <v>33</v>
      </c>
      <c r="H89" s="36">
        <v>23</v>
      </c>
      <c r="I89" s="36">
        <v>10</v>
      </c>
      <c r="J89" s="36"/>
      <c r="K89" s="36"/>
      <c r="L89" s="36"/>
      <c r="M89" s="36"/>
      <c r="N89" s="36"/>
      <c r="O89" s="36"/>
      <c r="P89" s="36"/>
      <c r="Q89" s="38"/>
      <c r="R89" s="36">
        <v>33</v>
      </c>
      <c r="S89" s="38"/>
    </row>
    <row r="90" spans="1:19" ht="27.75" customHeight="1">
      <c r="A90" s="13" t="s">
        <v>164</v>
      </c>
      <c r="B90" s="23" t="s">
        <v>236</v>
      </c>
      <c r="C90" s="13">
        <v>8</v>
      </c>
      <c r="D90" s="13"/>
      <c r="E90" s="13"/>
      <c r="F90" s="13"/>
      <c r="G90" s="13">
        <f>L90+M90+N90+O90+P90+Q90+R90+S90</f>
        <v>56</v>
      </c>
      <c r="H90" s="13">
        <v>22</v>
      </c>
      <c r="I90" s="13">
        <v>34</v>
      </c>
      <c r="J90" s="13"/>
      <c r="K90" s="13"/>
      <c r="L90" s="45"/>
      <c r="M90" s="45"/>
      <c r="N90" s="45"/>
      <c r="O90" s="45"/>
      <c r="P90" s="45"/>
      <c r="Q90" s="46"/>
      <c r="R90" s="45"/>
      <c r="S90" s="46">
        <v>56</v>
      </c>
    </row>
    <row r="91" spans="1:19" s="39" customFormat="1" ht="12.75" hidden="1">
      <c r="A91" s="36"/>
      <c r="B91" s="42" t="s">
        <v>224</v>
      </c>
      <c r="C91" s="36"/>
      <c r="D91" s="36"/>
      <c r="E91" s="36"/>
      <c r="F91" s="36"/>
      <c r="G91" s="36">
        <v>52</v>
      </c>
      <c r="H91" s="36">
        <v>22</v>
      </c>
      <c r="I91" s="36">
        <v>34</v>
      </c>
      <c r="J91" s="36"/>
      <c r="K91" s="36"/>
      <c r="L91" s="36"/>
      <c r="M91" s="36"/>
      <c r="N91" s="36"/>
      <c r="O91" s="36"/>
      <c r="P91" s="36"/>
      <c r="Q91" s="38"/>
      <c r="R91" s="36"/>
      <c r="S91" s="38">
        <v>56</v>
      </c>
    </row>
    <row r="92" spans="1:19" ht="25.5">
      <c r="A92" s="13" t="s">
        <v>165</v>
      </c>
      <c r="B92" s="23" t="s">
        <v>237</v>
      </c>
      <c r="C92" s="13"/>
      <c r="D92" s="13">
        <v>7</v>
      </c>
      <c r="E92" s="13"/>
      <c r="F92" s="13"/>
      <c r="G92" s="13">
        <f>L92+M92+N92+O92+P92+Q92+R92+S92</f>
        <v>216</v>
      </c>
      <c r="H92" s="13"/>
      <c r="I92" s="13"/>
      <c r="J92" s="13">
        <v>216</v>
      </c>
      <c r="K92" s="13"/>
      <c r="L92" s="45"/>
      <c r="M92" s="45"/>
      <c r="N92" s="45"/>
      <c r="O92" s="45"/>
      <c r="P92" s="45"/>
      <c r="Q92" s="46"/>
      <c r="R92" s="45">
        <v>216</v>
      </c>
      <c r="S92" s="46"/>
    </row>
    <row r="93" spans="1:19" s="39" customFormat="1" ht="22.5" hidden="1">
      <c r="A93" s="36"/>
      <c r="B93" s="42" t="s">
        <v>226</v>
      </c>
      <c r="C93" s="36"/>
      <c r="D93" s="36"/>
      <c r="E93" s="36"/>
      <c r="F93" s="36"/>
      <c r="G93" s="36">
        <v>108</v>
      </c>
      <c r="H93" s="36"/>
      <c r="I93" s="36"/>
      <c r="J93" s="36">
        <v>108</v>
      </c>
      <c r="K93" s="36"/>
      <c r="L93" s="36"/>
      <c r="M93" s="36"/>
      <c r="N93" s="36"/>
      <c r="O93" s="36"/>
      <c r="P93" s="36"/>
      <c r="Q93" s="38"/>
      <c r="R93" s="36">
        <v>108</v>
      </c>
      <c r="S93" s="38"/>
    </row>
    <row r="94" spans="1:19" s="39" customFormat="1" ht="12.75" hidden="1">
      <c r="A94" s="36"/>
      <c r="B94" s="42" t="s">
        <v>227</v>
      </c>
      <c r="C94" s="36"/>
      <c r="D94" s="36"/>
      <c r="E94" s="36"/>
      <c r="F94" s="36"/>
      <c r="G94" s="36">
        <v>108</v>
      </c>
      <c r="H94" s="36"/>
      <c r="I94" s="36"/>
      <c r="J94" s="36">
        <v>108</v>
      </c>
      <c r="K94" s="36"/>
      <c r="L94" s="36"/>
      <c r="M94" s="36"/>
      <c r="N94" s="36"/>
      <c r="O94" s="36"/>
      <c r="P94" s="36"/>
      <c r="Q94" s="38"/>
      <c r="R94" s="36">
        <v>108</v>
      </c>
      <c r="S94" s="38"/>
    </row>
    <row r="95" spans="1:19" ht="25.5">
      <c r="A95" s="13" t="s">
        <v>166</v>
      </c>
      <c r="B95" s="23" t="s">
        <v>238</v>
      </c>
      <c r="C95" s="13">
        <v>8</v>
      </c>
      <c r="D95" s="13">
        <v>7</v>
      </c>
      <c r="E95" s="13">
        <v>1</v>
      </c>
      <c r="F95" s="13"/>
      <c r="G95" s="13">
        <f>L95+M95+N95+O95+P95+Q95+R95+S95</f>
        <v>222</v>
      </c>
      <c r="H95" s="13">
        <v>64</v>
      </c>
      <c r="I95" s="13">
        <v>20</v>
      </c>
      <c r="J95" s="13">
        <v>108</v>
      </c>
      <c r="K95" s="13">
        <v>30</v>
      </c>
      <c r="L95" s="45"/>
      <c r="M95" s="45"/>
      <c r="N95" s="45"/>
      <c r="O95" s="45"/>
      <c r="P95" s="45"/>
      <c r="Q95" s="46"/>
      <c r="R95" s="45">
        <v>114</v>
      </c>
      <c r="S95" s="46">
        <v>108</v>
      </c>
    </row>
    <row r="96" spans="1:19" s="39" customFormat="1" ht="12.75" hidden="1">
      <c r="A96" s="36"/>
      <c r="B96" s="42" t="s">
        <v>228</v>
      </c>
      <c r="C96" s="36"/>
      <c r="D96" s="36"/>
      <c r="E96" s="36">
        <v>1</v>
      </c>
      <c r="F96" s="36"/>
      <c r="G96" s="36">
        <v>114</v>
      </c>
      <c r="H96" s="36">
        <v>64</v>
      </c>
      <c r="I96" s="36">
        <v>20</v>
      </c>
      <c r="J96" s="36"/>
      <c r="K96" s="36">
        <v>30</v>
      </c>
      <c r="L96" s="36"/>
      <c r="M96" s="36"/>
      <c r="N96" s="36"/>
      <c r="O96" s="36"/>
      <c r="P96" s="36"/>
      <c r="Q96" s="38"/>
      <c r="R96" s="36">
        <v>114</v>
      </c>
      <c r="S96" s="38"/>
    </row>
    <row r="97" spans="1:19" s="39" customFormat="1" ht="12.75" hidden="1">
      <c r="A97" s="36"/>
      <c r="B97" s="42" t="s">
        <v>229</v>
      </c>
      <c r="C97" s="36"/>
      <c r="D97" s="36"/>
      <c r="E97" s="36"/>
      <c r="F97" s="36"/>
      <c r="G97" s="36">
        <v>144</v>
      </c>
      <c r="H97" s="36"/>
      <c r="I97" s="36"/>
      <c r="J97" s="36">
        <v>108</v>
      </c>
      <c r="K97" s="36"/>
      <c r="L97" s="36"/>
      <c r="M97" s="36"/>
      <c r="N97" s="36"/>
      <c r="O97" s="36"/>
      <c r="P97" s="36"/>
      <c r="Q97" s="38"/>
      <c r="R97" s="36"/>
      <c r="S97" s="38">
        <v>108</v>
      </c>
    </row>
    <row r="98" spans="1:19" ht="25.5">
      <c r="A98" s="13" t="s">
        <v>172</v>
      </c>
      <c r="B98" s="23" t="s">
        <v>163</v>
      </c>
      <c r="C98" s="13"/>
      <c r="D98" s="13">
        <v>7</v>
      </c>
      <c r="E98" s="13"/>
      <c r="F98" s="13"/>
      <c r="G98" s="13">
        <f aca="true" t="shared" si="11" ref="G98:G103">L98+M98+N98+O98+P98+Q98+R98+S98</f>
        <v>72</v>
      </c>
      <c r="H98" s="13">
        <v>40</v>
      </c>
      <c r="I98" s="13">
        <v>32</v>
      </c>
      <c r="J98" s="13"/>
      <c r="K98" s="13"/>
      <c r="L98" s="45"/>
      <c r="M98" s="45"/>
      <c r="N98" s="45"/>
      <c r="O98" s="45"/>
      <c r="P98" s="45"/>
      <c r="Q98" s="46"/>
      <c r="R98" s="45">
        <v>72</v>
      </c>
      <c r="S98" s="46"/>
    </row>
    <row r="99" spans="1:19" ht="20.25" customHeight="1">
      <c r="A99" s="13" t="s">
        <v>277</v>
      </c>
      <c r="B99" s="23" t="s">
        <v>132</v>
      </c>
      <c r="C99" s="13"/>
      <c r="D99" s="13"/>
      <c r="E99" s="13"/>
      <c r="F99" s="13"/>
      <c r="G99" s="13">
        <f t="shared" si="11"/>
        <v>216</v>
      </c>
      <c r="H99" s="13"/>
      <c r="I99" s="13"/>
      <c r="J99" s="13">
        <v>216</v>
      </c>
      <c r="K99" s="13"/>
      <c r="L99" s="45"/>
      <c r="M99" s="45"/>
      <c r="N99" s="45"/>
      <c r="O99" s="45"/>
      <c r="P99" s="45"/>
      <c r="Q99" s="46"/>
      <c r="R99" s="45"/>
      <c r="S99" s="46">
        <v>216</v>
      </c>
    </row>
    <row r="100" spans="1:19" s="39" customFormat="1" ht="21.75" customHeight="1" hidden="1">
      <c r="A100" s="36"/>
      <c r="B100" s="42" t="s">
        <v>225</v>
      </c>
      <c r="C100" s="36"/>
      <c r="D100" s="36"/>
      <c r="E100" s="36"/>
      <c r="F100" s="36"/>
      <c r="G100" s="13">
        <f t="shared" si="11"/>
        <v>72</v>
      </c>
      <c r="H100" s="36">
        <v>40</v>
      </c>
      <c r="I100" s="36">
        <v>32</v>
      </c>
      <c r="J100" s="36"/>
      <c r="K100" s="36"/>
      <c r="L100" s="36"/>
      <c r="M100" s="36"/>
      <c r="N100" s="36"/>
      <c r="O100" s="36"/>
      <c r="P100" s="36"/>
      <c r="Q100" s="38"/>
      <c r="R100" s="36">
        <v>72</v>
      </c>
      <c r="S100" s="38"/>
    </row>
    <row r="101" spans="1:19" ht="14.25" customHeight="1">
      <c r="A101" s="13" t="s">
        <v>174</v>
      </c>
      <c r="B101" s="23" t="s">
        <v>135</v>
      </c>
      <c r="C101" s="13"/>
      <c r="D101" s="13"/>
      <c r="E101" s="13"/>
      <c r="F101" s="13"/>
      <c r="G101" s="13">
        <f t="shared" si="11"/>
        <v>216</v>
      </c>
      <c r="H101" s="13"/>
      <c r="I101" s="13">
        <v>216</v>
      </c>
      <c r="J101" s="13"/>
      <c r="K101" s="13"/>
      <c r="L101" s="45"/>
      <c r="M101" s="45"/>
      <c r="N101" s="45"/>
      <c r="O101" s="45"/>
      <c r="P101" s="45"/>
      <c r="Q101" s="46"/>
      <c r="R101" s="45"/>
      <c r="S101" s="46">
        <v>216</v>
      </c>
    </row>
    <row r="102" spans="1:19" ht="17.25" customHeight="1">
      <c r="A102" s="13" t="s">
        <v>175</v>
      </c>
      <c r="B102" s="24" t="s">
        <v>116</v>
      </c>
      <c r="C102" s="13"/>
      <c r="D102" s="13"/>
      <c r="E102" s="13"/>
      <c r="F102" s="13"/>
      <c r="G102" s="13">
        <f t="shared" si="11"/>
        <v>72</v>
      </c>
      <c r="H102" s="13">
        <v>72</v>
      </c>
      <c r="I102" s="13"/>
      <c r="J102" s="13"/>
      <c r="K102" s="13"/>
      <c r="L102" s="45"/>
      <c r="M102" s="45"/>
      <c r="N102" s="45"/>
      <c r="O102" s="45"/>
      <c r="P102" s="45"/>
      <c r="Q102" s="46"/>
      <c r="R102" s="45"/>
      <c r="S102" s="46">
        <v>72</v>
      </c>
    </row>
    <row r="103" spans="1:19" ht="27.75" customHeight="1">
      <c r="A103" s="13" t="s">
        <v>176</v>
      </c>
      <c r="B103" s="24" t="s">
        <v>130</v>
      </c>
      <c r="C103" s="13"/>
      <c r="D103" s="13"/>
      <c r="E103" s="13"/>
      <c r="F103" s="13"/>
      <c r="G103" s="13">
        <f t="shared" si="11"/>
        <v>72</v>
      </c>
      <c r="H103" s="13">
        <v>72</v>
      </c>
      <c r="I103" s="13"/>
      <c r="J103" s="13"/>
      <c r="K103" s="13"/>
      <c r="L103" s="45"/>
      <c r="M103" s="45"/>
      <c r="N103" s="45"/>
      <c r="O103" s="45"/>
      <c r="P103" s="45"/>
      <c r="Q103" s="46"/>
      <c r="R103" s="45"/>
      <c r="S103" s="46">
        <v>72</v>
      </c>
    </row>
    <row r="104" spans="1:19" ht="25.5">
      <c r="A104" s="13"/>
      <c r="B104" s="25" t="s">
        <v>173</v>
      </c>
      <c r="C104" s="21"/>
      <c r="D104" s="21"/>
      <c r="E104" s="30"/>
      <c r="F104" s="30"/>
      <c r="G104" s="21">
        <f>G103+G102+G101+G86+G78+G99</f>
        <v>1440</v>
      </c>
      <c r="H104" s="21">
        <f aca="true" t="shared" si="12" ref="H104:S104">H103+H102+H101+H86+H78+H99</f>
        <v>542</v>
      </c>
      <c r="I104" s="21">
        <f t="shared" si="12"/>
        <v>328</v>
      </c>
      <c r="J104" s="21">
        <f t="shared" si="12"/>
        <v>540</v>
      </c>
      <c r="K104" s="21">
        <f t="shared" si="12"/>
        <v>30</v>
      </c>
      <c r="L104" s="21">
        <f t="shared" si="12"/>
        <v>0</v>
      </c>
      <c r="M104" s="21">
        <f t="shared" si="12"/>
        <v>0</v>
      </c>
      <c r="N104" s="21">
        <f t="shared" si="12"/>
        <v>0</v>
      </c>
      <c r="O104" s="21">
        <f t="shared" si="12"/>
        <v>0</v>
      </c>
      <c r="P104" s="21">
        <f t="shared" si="12"/>
        <v>0</v>
      </c>
      <c r="Q104" s="21">
        <f t="shared" si="12"/>
        <v>0</v>
      </c>
      <c r="R104" s="21">
        <f t="shared" si="12"/>
        <v>612</v>
      </c>
      <c r="S104" s="21">
        <f t="shared" si="12"/>
        <v>828</v>
      </c>
    </row>
    <row r="105" spans="1:19" ht="12.75" hidden="1">
      <c r="A105" s="13"/>
      <c r="B105" s="25"/>
      <c r="C105" s="21"/>
      <c r="D105" s="21"/>
      <c r="E105" s="30"/>
      <c r="F105" s="30"/>
      <c r="G105" s="21"/>
      <c r="H105" s="21"/>
      <c r="I105" s="21"/>
      <c r="J105" s="21"/>
      <c r="K105" s="21"/>
      <c r="L105" s="44">
        <f>L106/36</f>
        <v>17</v>
      </c>
      <c r="M105" s="44">
        <f aca="true" t="shared" si="13" ref="M105:S105">M106/36</f>
        <v>21</v>
      </c>
      <c r="N105" s="44">
        <f t="shared" si="13"/>
        <v>16</v>
      </c>
      <c r="O105" s="44">
        <f t="shared" si="13"/>
        <v>21</v>
      </c>
      <c r="P105" s="44">
        <f t="shared" si="13"/>
        <v>17</v>
      </c>
      <c r="Q105" s="44">
        <f t="shared" si="13"/>
        <v>22</v>
      </c>
      <c r="R105" s="44">
        <f t="shared" si="13"/>
        <v>17</v>
      </c>
      <c r="S105" s="44">
        <f t="shared" si="13"/>
        <v>7</v>
      </c>
    </row>
    <row r="106" spans="1:19" ht="12.75" hidden="1">
      <c r="A106" s="13"/>
      <c r="B106" s="25" t="s">
        <v>178</v>
      </c>
      <c r="C106" s="21"/>
      <c r="D106" s="21"/>
      <c r="E106" s="30"/>
      <c r="F106" s="30"/>
      <c r="G106" s="21">
        <f aca="true" t="shared" si="14" ref="G106:S106">G7+G22+G31+G54+G78+G86</f>
        <v>4968</v>
      </c>
      <c r="H106" s="21">
        <f t="shared" si="14"/>
        <v>1796</v>
      </c>
      <c r="I106" s="21">
        <f t="shared" si="14"/>
        <v>1486</v>
      </c>
      <c r="J106" s="21">
        <f t="shared" si="14"/>
        <v>1656</v>
      </c>
      <c r="K106" s="21">
        <f t="shared" si="14"/>
        <v>30</v>
      </c>
      <c r="L106" s="44">
        <f t="shared" si="14"/>
        <v>612</v>
      </c>
      <c r="M106" s="44">
        <f t="shared" si="14"/>
        <v>756</v>
      </c>
      <c r="N106" s="44">
        <f t="shared" si="14"/>
        <v>576</v>
      </c>
      <c r="O106" s="44">
        <f t="shared" si="14"/>
        <v>756</v>
      </c>
      <c r="P106" s="44">
        <f t="shared" si="14"/>
        <v>612</v>
      </c>
      <c r="Q106" s="44">
        <f t="shared" si="14"/>
        <v>792</v>
      </c>
      <c r="R106" s="44">
        <f t="shared" si="14"/>
        <v>612</v>
      </c>
      <c r="S106" s="44">
        <f t="shared" si="14"/>
        <v>252</v>
      </c>
    </row>
    <row r="107" spans="1:19" ht="12.75" hidden="1">
      <c r="A107" s="13"/>
      <c r="B107" s="25" t="s">
        <v>181</v>
      </c>
      <c r="C107" s="21"/>
      <c r="D107" s="21"/>
      <c r="E107" s="30"/>
      <c r="F107" s="30"/>
      <c r="G107" s="21"/>
      <c r="H107" s="21"/>
      <c r="I107" s="21"/>
      <c r="J107" s="21"/>
      <c r="K107" s="21"/>
      <c r="L107" s="44"/>
      <c r="M107" s="44">
        <v>2</v>
      </c>
      <c r="N107" s="44">
        <v>1</v>
      </c>
      <c r="O107" s="44">
        <v>2</v>
      </c>
      <c r="P107" s="44"/>
      <c r="Q107" s="44">
        <v>1</v>
      </c>
      <c r="R107" s="44"/>
      <c r="S107" s="44">
        <v>2</v>
      </c>
    </row>
    <row r="108" spans="1:19" ht="12.75" hidden="1">
      <c r="A108" s="13"/>
      <c r="B108" s="25" t="s">
        <v>129</v>
      </c>
      <c r="C108" s="21"/>
      <c r="D108" s="21"/>
      <c r="E108" s="30"/>
      <c r="F108" s="30"/>
      <c r="G108" s="21"/>
      <c r="H108" s="21"/>
      <c r="I108" s="21"/>
      <c r="J108" s="21"/>
      <c r="K108" s="21"/>
      <c r="L108" s="44"/>
      <c r="M108" s="44"/>
      <c r="N108" s="44"/>
      <c r="O108" s="44">
        <v>1</v>
      </c>
      <c r="P108" s="44"/>
      <c r="Q108" s="44">
        <v>1</v>
      </c>
      <c r="R108" s="44"/>
      <c r="S108" s="44">
        <v>2</v>
      </c>
    </row>
    <row r="109" spans="1:19" ht="12.75" hidden="1">
      <c r="A109" s="13"/>
      <c r="B109" s="25" t="s">
        <v>25</v>
      </c>
      <c r="C109" s="21"/>
      <c r="D109" s="21"/>
      <c r="E109" s="30"/>
      <c r="F109" s="30"/>
      <c r="G109" s="21"/>
      <c r="H109" s="21"/>
      <c r="I109" s="21"/>
      <c r="J109" s="21"/>
      <c r="K109" s="21"/>
      <c r="L109" s="44">
        <v>2</v>
      </c>
      <c r="M109" s="44">
        <v>9</v>
      </c>
      <c r="N109" s="44">
        <v>2</v>
      </c>
      <c r="O109" s="44">
        <v>9</v>
      </c>
      <c r="P109" s="44">
        <v>2</v>
      </c>
      <c r="Q109" s="44">
        <v>9</v>
      </c>
      <c r="R109" s="44">
        <v>2</v>
      </c>
      <c r="S109" s="44"/>
    </row>
    <row r="110" spans="1:19" ht="12.75" hidden="1">
      <c r="A110" s="13"/>
      <c r="B110" s="25" t="s">
        <v>137</v>
      </c>
      <c r="C110" s="21"/>
      <c r="D110" s="21"/>
      <c r="E110" s="30"/>
      <c r="F110" s="30"/>
      <c r="G110" s="21"/>
      <c r="H110" s="21"/>
      <c r="I110" s="21"/>
      <c r="J110" s="21"/>
      <c r="K110" s="21"/>
      <c r="L110" s="44"/>
      <c r="M110" s="44">
        <v>1</v>
      </c>
      <c r="N110" s="44"/>
      <c r="O110" s="44"/>
      <c r="P110" s="44"/>
      <c r="Q110" s="44"/>
      <c r="R110" s="44"/>
      <c r="S110" s="44">
        <v>1</v>
      </c>
    </row>
    <row r="111" spans="1:19" ht="12.75" hidden="1">
      <c r="A111" s="13"/>
      <c r="B111" s="25" t="s">
        <v>174</v>
      </c>
      <c r="C111" s="21"/>
      <c r="D111" s="21"/>
      <c r="E111" s="30"/>
      <c r="F111" s="30"/>
      <c r="G111" s="21"/>
      <c r="H111" s="21"/>
      <c r="I111" s="21"/>
      <c r="J111" s="21"/>
      <c r="K111" s="21"/>
      <c r="L111" s="44"/>
      <c r="M111" s="44"/>
      <c r="N111" s="44"/>
      <c r="O111" s="44"/>
      <c r="P111" s="44"/>
      <c r="Q111" s="44"/>
      <c r="R111" s="44"/>
      <c r="S111" s="44">
        <v>6</v>
      </c>
    </row>
    <row r="112" spans="1:19" ht="12.75" hidden="1">
      <c r="A112" s="13"/>
      <c r="B112" s="25" t="s">
        <v>179</v>
      </c>
      <c r="C112" s="21"/>
      <c r="D112" s="21"/>
      <c r="E112" s="30"/>
      <c r="F112" s="30"/>
      <c r="G112" s="21"/>
      <c r="H112" s="21"/>
      <c r="I112" s="21"/>
      <c r="J112" s="21"/>
      <c r="K112" s="21"/>
      <c r="L112" s="44">
        <f>L108+L109+L110+L105+L107+L111</f>
        <v>19</v>
      </c>
      <c r="M112" s="44">
        <f aca="true" t="shared" si="15" ref="M112:S112">M108+M109+M110+M105+M107+M111</f>
        <v>33</v>
      </c>
      <c r="N112" s="44">
        <f t="shared" si="15"/>
        <v>19</v>
      </c>
      <c r="O112" s="44">
        <f t="shared" si="15"/>
        <v>33</v>
      </c>
      <c r="P112" s="44">
        <f t="shared" si="15"/>
        <v>19</v>
      </c>
      <c r="Q112" s="44">
        <f t="shared" si="15"/>
        <v>33</v>
      </c>
      <c r="R112" s="44">
        <f t="shared" si="15"/>
        <v>19</v>
      </c>
      <c r="S112" s="44">
        <f t="shared" si="15"/>
        <v>18</v>
      </c>
    </row>
    <row r="113" spans="1:19" ht="12.75" hidden="1">
      <c r="A113" s="13"/>
      <c r="B113" s="25" t="s">
        <v>180</v>
      </c>
      <c r="C113" s="21"/>
      <c r="D113" s="21"/>
      <c r="E113" s="30"/>
      <c r="F113" s="30"/>
      <c r="G113" s="21"/>
      <c r="H113" s="21"/>
      <c r="I113" s="21"/>
      <c r="J113" s="21"/>
      <c r="K113" s="21"/>
      <c r="L113" s="44"/>
      <c r="M113" s="44">
        <f>L112+M112</f>
        <v>52</v>
      </c>
      <c r="N113" s="44"/>
      <c r="O113" s="44">
        <f>N112+O112</f>
        <v>52</v>
      </c>
      <c r="P113" s="44"/>
      <c r="Q113" s="44">
        <f>P112+Q112</f>
        <v>52</v>
      </c>
      <c r="R113" s="44"/>
      <c r="S113" s="44">
        <f>R112+S112</f>
        <v>37</v>
      </c>
    </row>
    <row r="114" spans="1:19" ht="12.75">
      <c r="A114" s="30"/>
      <c r="B114" s="31" t="s">
        <v>117</v>
      </c>
      <c r="C114" s="30"/>
      <c r="D114" s="30"/>
      <c r="E114" s="30"/>
      <c r="F114" s="30"/>
      <c r="G114" s="30">
        <f aca="true" t="shared" si="16" ref="G114:S114">G104+G76</f>
        <v>5760</v>
      </c>
      <c r="H114" s="30">
        <f t="shared" si="16"/>
        <v>2156</v>
      </c>
      <c r="I114" s="30">
        <f t="shared" si="16"/>
        <v>1702</v>
      </c>
      <c r="J114" s="30">
        <f t="shared" si="16"/>
        <v>1872</v>
      </c>
      <c r="K114" s="30">
        <f t="shared" si="16"/>
        <v>30</v>
      </c>
      <c r="L114" s="47">
        <f t="shared" si="16"/>
        <v>612</v>
      </c>
      <c r="M114" s="47">
        <f t="shared" si="16"/>
        <v>828</v>
      </c>
      <c r="N114" s="47">
        <f t="shared" si="16"/>
        <v>612</v>
      </c>
      <c r="O114" s="47">
        <f t="shared" si="16"/>
        <v>828</v>
      </c>
      <c r="P114" s="47">
        <f t="shared" si="16"/>
        <v>612</v>
      </c>
      <c r="Q114" s="47">
        <f t="shared" si="16"/>
        <v>828</v>
      </c>
      <c r="R114" s="47">
        <f t="shared" si="16"/>
        <v>612</v>
      </c>
      <c r="S114" s="47">
        <f t="shared" si="16"/>
        <v>828</v>
      </c>
    </row>
    <row r="115" spans="1:19" ht="12.75">
      <c r="A115" s="30" t="s">
        <v>60</v>
      </c>
      <c r="B115" s="31" t="s">
        <v>118</v>
      </c>
      <c r="C115" s="30"/>
      <c r="D115" s="30"/>
      <c r="E115" s="30"/>
      <c r="F115" s="30"/>
      <c r="G115" s="30">
        <v>400</v>
      </c>
      <c r="H115" s="30">
        <v>400</v>
      </c>
      <c r="I115" s="30"/>
      <c r="J115" s="30"/>
      <c r="K115" s="30"/>
      <c r="L115" s="47">
        <v>40</v>
      </c>
      <c r="M115" s="47">
        <v>60</v>
      </c>
      <c r="N115" s="47">
        <v>40</v>
      </c>
      <c r="O115" s="47">
        <v>60</v>
      </c>
      <c r="P115" s="47">
        <v>40</v>
      </c>
      <c r="Q115" s="46">
        <v>60</v>
      </c>
      <c r="R115" s="45">
        <v>40</v>
      </c>
      <c r="S115" s="46">
        <v>60</v>
      </c>
    </row>
    <row r="116" spans="1:19" ht="12.75">
      <c r="A116" s="30" t="s">
        <v>119</v>
      </c>
      <c r="B116" s="31" t="s">
        <v>120</v>
      </c>
      <c r="C116" s="30"/>
      <c r="D116" s="30"/>
      <c r="E116" s="30"/>
      <c r="F116" s="30"/>
      <c r="G116" s="30">
        <v>428</v>
      </c>
      <c r="H116" s="30">
        <v>428</v>
      </c>
      <c r="I116" s="30"/>
      <c r="J116" s="30"/>
      <c r="K116" s="30"/>
      <c r="L116" s="47">
        <f>4*L5</f>
        <v>68</v>
      </c>
      <c r="M116" s="47">
        <f>4*M5</f>
        <v>84</v>
      </c>
      <c r="N116" s="47">
        <f>4*N5</f>
        <v>40</v>
      </c>
      <c r="O116" s="47">
        <f>4*O5</f>
        <v>28</v>
      </c>
      <c r="P116" s="47">
        <f>4*P5</f>
        <v>56</v>
      </c>
      <c r="Q116" s="47">
        <v>68</v>
      </c>
      <c r="R116" s="47">
        <f>4*R5</f>
        <v>44</v>
      </c>
      <c r="S116" s="47">
        <v>40</v>
      </c>
    </row>
    <row r="117" spans="1:19" ht="12.75">
      <c r="A117" s="30"/>
      <c r="B117" s="32" t="s">
        <v>121</v>
      </c>
      <c r="C117" s="28"/>
      <c r="D117" s="28"/>
      <c r="E117" s="28"/>
      <c r="F117" s="28"/>
      <c r="G117" s="28">
        <v>68</v>
      </c>
      <c r="H117" s="28"/>
      <c r="I117" s="28"/>
      <c r="J117" s="28"/>
      <c r="K117" s="28"/>
      <c r="L117" s="46">
        <v>23</v>
      </c>
      <c r="M117" s="46">
        <v>21</v>
      </c>
      <c r="N117" s="46">
        <v>24</v>
      </c>
      <c r="O117" s="47"/>
      <c r="P117" s="47"/>
      <c r="Q117" s="46"/>
      <c r="R117" s="45"/>
      <c r="S117" s="46"/>
    </row>
    <row r="118" spans="1:19" ht="25.5">
      <c r="A118" s="30"/>
      <c r="B118" s="23" t="s">
        <v>139</v>
      </c>
      <c r="C118" s="28"/>
      <c r="D118" s="28"/>
      <c r="E118" s="28"/>
      <c r="F118" s="28"/>
      <c r="G118" s="28">
        <v>36</v>
      </c>
      <c r="H118" s="28"/>
      <c r="I118" s="28"/>
      <c r="J118" s="28"/>
      <c r="K118" s="28"/>
      <c r="L118" s="46"/>
      <c r="M118" s="46"/>
      <c r="N118" s="46"/>
      <c r="O118" s="47"/>
      <c r="P118" s="47"/>
      <c r="Q118" s="46">
        <v>36</v>
      </c>
      <c r="R118" s="45"/>
      <c r="S118" s="46"/>
    </row>
    <row r="119" spans="1:19" ht="12.75">
      <c r="A119" s="30"/>
      <c r="B119" s="31" t="s">
        <v>122</v>
      </c>
      <c r="C119" s="30"/>
      <c r="D119" s="30"/>
      <c r="E119" s="30"/>
      <c r="F119" s="30"/>
      <c r="G119" s="30">
        <f>G114+G115+G116</f>
        <v>6588</v>
      </c>
      <c r="H119" s="30">
        <f aca="true" t="shared" si="17" ref="H119:S119">H114+H115+H116</f>
        <v>2984</v>
      </c>
      <c r="I119" s="30">
        <f t="shared" si="17"/>
        <v>1702</v>
      </c>
      <c r="J119" s="30">
        <f t="shared" si="17"/>
        <v>1872</v>
      </c>
      <c r="K119" s="30">
        <f t="shared" si="17"/>
        <v>30</v>
      </c>
      <c r="L119" s="47">
        <f t="shared" si="17"/>
        <v>720</v>
      </c>
      <c r="M119" s="47">
        <f t="shared" si="17"/>
        <v>972</v>
      </c>
      <c r="N119" s="47">
        <f t="shared" si="17"/>
        <v>692</v>
      </c>
      <c r="O119" s="47">
        <f t="shared" si="17"/>
        <v>916</v>
      </c>
      <c r="P119" s="47">
        <f t="shared" si="17"/>
        <v>708</v>
      </c>
      <c r="Q119" s="47">
        <f t="shared" si="17"/>
        <v>956</v>
      </c>
      <c r="R119" s="47">
        <f t="shared" si="17"/>
        <v>696</v>
      </c>
      <c r="S119" s="47">
        <f t="shared" si="17"/>
        <v>928</v>
      </c>
    </row>
    <row r="122" spans="2:16" ht="12.75">
      <c r="B122" s="33" t="s">
        <v>138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48"/>
      <c r="M122" s="48"/>
      <c r="N122" s="48"/>
      <c r="O122" s="48"/>
      <c r="P122" s="48"/>
    </row>
    <row r="123" spans="2:16" ht="12.75">
      <c r="B123" s="34"/>
      <c r="C123" s="29"/>
      <c r="D123" s="29"/>
      <c r="E123" s="29"/>
      <c r="F123" s="29"/>
      <c r="G123" s="29"/>
      <c r="H123" s="29"/>
      <c r="I123" s="29"/>
      <c r="J123" s="29"/>
      <c r="K123" s="29"/>
      <c r="L123" s="48"/>
      <c r="M123" s="48"/>
      <c r="N123" s="48"/>
      <c r="O123" s="48"/>
      <c r="P123" s="48"/>
    </row>
    <row r="124" spans="2:16" ht="12.75">
      <c r="B124" s="34"/>
      <c r="C124" s="29"/>
      <c r="D124" s="29"/>
      <c r="E124" s="29"/>
      <c r="F124" s="29"/>
      <c r="G124" s="29"/>
      <c r="H124" s="29"/>
      <c r="I124" s="29"/>
      <c r="J124" s="29"/>
      <c r="K124" s="29"/>
      <c r="L124" s="48"/>
      <c r="M124" s="48"/>
      <c r="N124" s="48"/>
      <c r="O124" s="48"/>
      <c r="P124" s="48"/>
    </row>
    <row r="125" spans="2:16" ht="12.75">
      <c r="B125" s="35" t="s">
        <v>131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48"/>
      <c r="M125" s="48"/>
      <c r="N125" s="48"/>
      <c r="O125" s="48"/>
      <c r="P125" s="48"/>
    </row>
    <row r="126" spans="2:16" ht="12.75">
      <c r="B126" s="35" t="s">
        <v>270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48"/>
      <c r="M126" s="48"/>
      <c r="N126" s="48"/>
      <c r="O126" s="48"/>
      <c r="P126" s="48"/>
    </row>
    <row r="127" spans="2:16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48"/>
      <c r="M127" s="48"/>
      <c r="N127" s="48"/>
      <c r="O127" s="48"/>
      <c r="P127" s="48"/>
    </row>
  </sheetData>
  <sheetProtection/>
  <mergeCells count="23">
    <mergeCell ref="I4:I5"/>
    <mergeCell ref="J4:J5"/>
    <mergeCell ref="K4:K5"/>
    <mergeCell ref="B2:B5"/>
    <mergeCell ref="C2:E2"/>
    <mergeCell ref="F2:F5"/>
    <mergeCell ref="G2:K2"/>
    <mergeCell ref="A23:A24"/>
    <mergeCell ref="L2:S2"/>
    <mergeCell ref="C3:C5"/>
    <mergeCell ref="D3:D5"/>
    <mergeCell ref="E3:E5"/>
    <mergeCell ref="G3:G5"/>
    <mergeCell ref="A30:S30"/>
    <mergeCell ref="A53:S53"/>
    <mergeCell ref="A77:S77"/>
    <mergeCell ref="H3:K3"/>
    <mergeCell ref="L3:M3"/>
    <mergeCell ref="N3:O3"/>
    <mergeCell ref="P3:Q3"/>
    <mergeCell ref="R3:S3"/>
    <mergeCell ref="H4:H5"/>
    <mergeCell ref="A2:A5"/>
  </mergeCells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ѓ®«®ўзҐ­Є® Ћ.Џ.</dc:creator>
  <cp:keywords/>
  <dc:description/>
  <cp:lastModifiedBy>Искаков Фуат Маратович</cp:lastModifiedBy>
  <cp:lastPrinted>2019-09-12T02:35:20Z</cp:lastPrinted>
  <dcterms:created xsi:type="dcterms:W3CDTF">2000-08-01T10:22:13Z</dcterms:created>
  <dcterms:modified xsi:type="dcterms:W3CDTF">2019-09-12T03:56:36Z</dcterms:modified>
  <cp:category/>
  <cp:version/>
  <cp:contentType/>
  <cp:contentStatus/>
</cp:coreProperties>
</file>