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10" windowHeight="6495" activeTab="1"/>
  </bookViews>
  <sheets>
    <sheet name="9ас (2)" sheetId="1" r:id="rId1"/>
    <sheet name="9ас" sheetId="2" r:id="rId2"/>
    <sheet name="СВОД ЧАСОВ" sheetId="3" r:id="rId3"/>
    <sheet name="план" sheetId="4" r:id="rId4"/>
    <sheet name="план для УО" sheetId="5" r:id="rId5"/>
  </sheets>
  <definedNames/>
  <calcPr fullCalcOnLoad="1"/>
</workbook>
</file>

<file path=xl/sharedStrings.xml><?xml version="1.0" encoding="utf-8"?>
<sst xmlns="http://schemas.openxmlformats.org/spreadsheetml/2006/main" count="465" uniqueCount="226">
  <si>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</si>
  <si>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</si>
  <si>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</si>
  <si>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</si>
  <si>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</si>
  <si>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</si>
  <si>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</si>
  <si>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</si>
  <si>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</si>
  <si>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</si>
  <si>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</si>
  <si>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</si>
  <si>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 обучен</t>
  </si>
  <si>
    <t>29,09-5,10</t>
  </si>
  <si>
    <t>27.10-2.11</t>
  </si>
  <si>
    <t>29.12-4.01</t>
  </si>
  <si>
    <t>25.01-1.02</t>
  </si>
  <si>
    <t>23.02-1.03</t>
  </si>
  <si>
    <t>30.03-5.07</t>
  </si>
  <si>
    <t>27.04-3.05</t>
  </si>
  <si>
    <t>29.06-5.07</t>
  </si>
  <si>
    <t>27.07-2.08</t>
  </si>
  <si>
    <t>недель</t>
  </si>
  <si>
    <t>часов</t>
  </si>
  <si>
    <t>учебная</t>
  </si>
  <si>
    <t>каникулы</t>
  </si>
  <si>
    <t>всего недель в учебном году</t>
  </si>
  <si>
    <t>Теоретическое обучение</t>
  </si>
  <si>
    <t>1 7</t>
  </si>
  <si>
    <t>1        7</t>
  </si>
  <si>
    <t>8 14</t>
  </si>
  <si>
    <t>8       14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</si>
  <si>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</si>
  <si>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</si>
  <si>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</si>
  <si>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</si>
  <si>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</si>
  <si>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</si>
  <si>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</si>
  <si>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</si>
  <si>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</si>
  <si>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</si>
  <si>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</si>
  <si>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</si>
  <si>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</si>
  <si>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</si>
  <si>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</si>
  <si>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</si>
  <si>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</si>
  <si>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</si>
  <si>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</si>
  <si>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</si>
  <si>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24 31</t>
  </si>
  <si>
    <t>Каникулы</t>
  </si>
  <si>
    <t>I</t>
  </si>
  <si>
    <t>II</t>
  </si>
  <si>
    <t>III</t>
  </si>
  <si>
    <t>У</t>
  </si>
  <si>
    <t>Э</t>
  </si>
  <si>
    <t>К</t>
  </si>
  <si>
    <t>Д</t>
  </si>
  <si>
    <t xml:space="preserve"> </t>
  </si>
  <si>
    <t>1.1 График учебного процесса</t>
  </si>
  <si>
    <t>1.2 Сводные данные по бюджету времени</t>
  </si>
  <si>
    <t>октябрь</t>
  </si>
  <si>
    <t>произ. практ</t>
  </si>
  <si>
    <t>Т</t>
  </si>
  <si>
    <t>№</t>
  </si>
  <si>
    <t>Наименование учебного процесса, учебных  дисциплин</t>
  </si>
  <si>
    <t>Распределение по семестрам</t>
  </si>
  <si>
    <t>минимальное кол-во  контрольных работ</t>
  </si>
  <si>
    <t>Кол-во часов</t>
  </si>
  <si>
    <t>Распределение по курсам</t>
  </si>
  <si>
    <t>ВСЕГО</t>
  </si>
  <si>
    <t>из них</t>
  </si>
  <si>
    <t>1 курс</t>
  </si>
  <si>
    <t>2 курс</t>
  </si>
  <si>
    <t>3 курс</t>
  </si>
  <si>
    <t>теоретические занятия</t>
  </si>
  <si>
    <t>лабораторно-практические занятия</t>
  </si>
  <si>
    <t>1 сем.</t>
  </si>
  <si>
    <t>2 сем.</t>
  </si>
  <si>
    <t>3 сем.</t>
  </si>
  <si>
    <t>4 сем.</t>
  </si>
  <si>
    <t>5 сем.</t>
  </si>
  <si>
    <t>6 сем.</t>
  </si>
  <si>
    <t>ООД. 00</t>
  </si>
  <si>
    <t>Общеобразовательные дисциплины</t>
  </si>
  <si>
    <t>ООД. 01</t>
  </si>
  <si>
    <t>Казахский язык и литература</t>
  </si>
  <si>
    <t>ООД. 02</t>
  </si>
  <si>
    <t>Русская язык и литература</t>
  </si>
  <si>
    <t>ООД. 03</t>
  </si>
  <si>
    <t xml:space="preserve">Иностранный язык               </t>
  </si>
  <si>
    <t>ООД. 04</t>
  </si>
  <si>
    <t>История Казахстана</t>
  </si>
  <si>
    <t>ООД. 05</t>
  </si>
  <si>
    <t xml:space="preserve">Всемирная история </t>
  </si>
  <si>
    <t>ООД. 06</t>
  </si>
  <si>
    <t>ООД. 07</t>
  </si>
  <si>
    <t>Математика</t>
  </si>
  <si>
    <t>ООД. 08</t>
  </si>
  <si>
    <t>Информатика</t>
  </si>
  <si>
    <t>ООД. 09</t>
  </si>
  <si>
    <t>Физика</t>
  </si>
  <si>
    <t>ООД. 10</t>
  </si>
  <si>
    <t>Химия</t>
  </si>
  <si>
    <t>ООД. 11</t>
  </si>
  <si>
    <t>Биология</t>
  </si>
  <si>
    <t>ООД. 12</t>
  </si>
  <si>
    <t>География</t>
  </si>
  <si>
    <t>ООД. 13</t>
  </si>
  <si>
    <t>Начальная военная подготовка</t>
  </si>
  <si>
    <t>ООД. 14</t>
  </si>
  <si>
    <t>Физическая культура</t>
  </si>
  <si>
    <t>Промежуточная аттестация</t>
  </si>
  <si>
    <t>Итого на обязательное обучение:</t>
  </si>
  <si>
    <t>Консультация</t>
  </si>
  <si>
    <t>Ф</t>
  </si>
  <si>
    <t>Факультативные занятия</t>
  </si>
  <si>
    <t>В т.ч. Самопознание</t>
  </si>
  <si>
    <t>Всего</t>
  </si>
  <si>
    <t>Учебная практика</t>
  </si>
  <si>
    <t>Производственно-технологическая практика</t>
  </si>
  <si>
    <t>И</t>
  </si>
  <si>
    <t>итоговая аттестация</t>
  </si>
  <si>
    <t>Итоговая аттестация</t>
  </si>
  <si>
    <t>2 Рабочий учебный план</t>
  </si>
  <si>
    <t>Заместитель директора по учебной работе ККАТ:                                                                        Ф.М. Искаков</t>
  </si>
  <si>
    <t>Преддипломная практика</t>
  </si>
  <si>
    <t>курсовой проект (работа)</t>
  </si>
  <si>
    <t>П</t>
  </si>
  <si>
    <t>Дипломное проектирование</t>
  </si>
  <si>
    <t>Р</t>
  </si>
  <si>
    <t>резерв</t>
  </si>
  <si>
    <t>Основы предпринимательской деятельности</t>
  </si>
  <si>
    <t>зачет</t>
  </si>
  <si>
    <t>экзамен</t>
  </si>
  <si>
    <t>1,2,3,4</t>
  </si>
  <si>
    <t>БМ</t>
  </si>
  <si>
    <t>БМ 03</t>
  </si>
  <si>
    <t>БМ 01</t>
  </si>
  <si>
    <t>БМ 02</t>
  </si>
  <si>
    <t>Составление деловых бумаг на государственном языке</t>
  </si>
  <si>
    <t>Развитие и совершенствование физических качеств</t>
  </si>
  <si>
    <t>ПМ</t>
  </si>
  <si>
    <t>Профессиональные модули</t>
  </si>
  <si>
    <t>Базовые модули</t>
  </si>
  <si>
    <t>ПМ 01</t>
  </si>
  <si>
    <t>ПМ 02</t>
  </si>
  <si>
    <t>ПМ 03</t>
  </si>
  <si>
    <t>ПМ 04</t>
  </si>
  <si>
    <t>ПМ 05</t>
  </si>
  <si>
    <t>ПМ 06</t>
  </si>
  <si>
    <t>ПМ 07</t>
  </si>
  <si>
    <t>ПМ 08</t>
  </si>
  <si>
    <t>ПМ 09</t>
  </si>
  <si>
    <t>ПМ 10</t>
  </si>
  <si>
    <t>ПМ 11</t>
  </si>
  <si>
    <t>ПМ 12</t>
  </si>
  <si>
    <t>МОО 01</t>
  </si>
  <si>
    <t>Модули, определяемые организацией образования</t>
  </si>
  <si>
    <t>ПМ 13</t>
  </si>
  <si>
    <t>ПМ 14</t>
  </si>
  <si>
    <t>МОО 02</t>
  </si>
  <si>
    <t>ПА 01</t>
  </si>
  <si>
    <t>Итого на обязательное обучение для повышенного уровня квалификации</t>
  </si>
  <si>
    <t>ПА 02</t>
  </si>
  <si>
    <t>ИА 02</t>
  </si>
  <si>
    <t>ДП</t>
  </si>
  <si>
    <t>производственное обучение и/или профессиональная практика</t>
  </si>
  <si>
    <t>теория+практика</t>
  </si>
  <si>
    <t>итого семестр</t>
  </si>
  <si>
    <t>итого год</t>
  </si>
  <si>
    <t>промежуточная аттестация</t>
  </si>
  <si>
    <t>Составление, чтение и оформление чертежей по профилю
специальности</t>
  </si>
  <si>
    <t>Применение металлов, их сплавов, материалов, используемых в автомобильной отрасли</t>
  </si>
  <si>
    <t>Применения средств и методов охраны труда и окружающей среды</t>
  </si>
  <si>
    <t>Применение средств вычислительной техники в профессиональной деятельности</t>
  </si>
  <si>
    <t>Конструкции и конструктивные особенности агрегатов и узлов автомобиля</t>
  </si>
  <si>
    <t>Проведение первичной диагностики, технического обслуживания и ремонта автомобилей</t>
  </si>
  <si>
    <t>Применение принципов электротехники и электроники при
выполнении работ</t>
  </si>
  <si>
    <t>Применение общих законов механического движения</t>
  </si>
  <si>
    <t>Восстановление и ремонт деталей, узлов, систем и механизмов автомобиля</t>
  </si>
  <si>
    <t>Обеспечение безопасности дорожного движения</t>
  </si>
  <si>
    <t>Применение нормативно -технической документации и выполнение работ согласно установленным стандартам</t>
  </si>
  <si>
    <t>Проведение диагностики и ремонта электронного оборудования автомобиля</t>
  </si>
  <si>
    <t>преддипл.</t>
  </si>
  <si>
    <t>Выполнение основных видов работ слесаря по ремонту автомобилей</t>
  </si>
  <si>
    <t>Выполнение основных видов работ контролера технического состояния автотранспортных средств</t>
  </si>
  <si>
    <t>Обществознание</t>
  </si>
  <si>
    <t>Применение профессиональной лексики в сфере профессиональной деятельности (казахский язык)</t>
  </si>
  <si>
    <t>Применение профессиональной лексики в сфере профессиональной деятельности (иностранный язык)</t>
  </si>
  <si>
    <t>Форма завершения обучения: выпускной квалификационный экзамен</t>
  </si>
  <si>
    <t>КЭ</t>
  </si>
  <si>
    <t>Квалификационный экзамен</t>
  </si>
  <si>
    <t>КЭ 01</t>
  </si>
  <si>
    <t>Квалификация Слесарь по ремонту автомобилей</t>
  </si>
  <si>
    <t>25 августа 2018 года</t>
  </si>
  <si>
    <t>Курсы</t>
  </si>
  <si>
    <t>Резерв</t>
  </si>
  <si>
    <t>Произ. практика</t>
  </si>
  <si>
    <t>Итоговая аттестация/дипломное проектирование</t>
  </si>
  <si>
    <t>Всего недель в учебном году</t>
  </si>
  <si>
    <t>Всего часов</t>
  </si>
  <si>
    <t>Учебная</t>
  </si>
  <si>
    <t>По спец</t>
  </si>
  <si>
    <t>Преддипл.</t>
  </si>
  <si>
    <t>Нед.</t>
  </si>
  <si>
    <t>Сводные данные по бюджету времени</t>
  </si>
  <si>
    <t>3,4,5</t>
  </si>
  <si>
    <t>Согласовано:      
Зам.руководителя Управления образования акимата Костанайской области                                                                                                           ________________ О.П. Киселева                                                      
 "__"____________ 2018 года</t>
  </si>
  <si>
    <t>КГКП "Костанайский колледж автомобильного транспорта"</t>
  </si>
  <si>
    <t>Рабочий учебный план</t>
  </si>
  <si>
    <t>технического и профессионального образования по специальности</t>
  </si>
  <si>
    <t xml:space="preserve">1201000 "Техническое обслуживание, ремонт и </t>
  </si>
  <si>
    <t>эксплуатация автомобильного транспорта"</t>
  </si>
  <si>
    <t>квалификация: 1201072 - Слесарь по ремонту автомобилей</t>
  </si>
  <si>
    <t xml:space="preserve">Срок обучения: на базе основного среднего </t>
  </si>
  <si>
    <t>образования  2 года  10 месяцев</t>
  </si>
  <si>
    <t>Квалификация Мастер по ремонту транспорта</t>
  </si>
  <si>
    <t>Промежуточная аттестация для квалификации Мастер по ремонту транспорта</t>
  </si>
  <si>
    <t>15 апреля 2019 года</t>
  </si>
  <si>
    <r>
      <rPr>
        <b/>
        <sz val="10"/>
        <color indexed="9"/>
        <rFont val="Times New Roman"/>
        <family val="1"/>
      </rPr>
      <t xml:space="preserve">Утверждаю: </t>
    </r>
    <r>
      <rPr>
        <sz val="10"/>
        <color indexed="9"/>
        <rFont val="Times New Roman"/>
        <family val="1"/>
      </rPr>
      <t xml:space="preserve">                                                          Директор колледжа:                                        ________________ А.К.Жаркенов                                                  25  августа 2018 года</t>
    </r>
  </si>
  <si>
    <r>
      <rPr>
        <sz val="10"/>
        <color indexed="9"/>
        <rFont val="Times New Roman"/>
        <family val="1"/>
      </rPr>
      <t>Форма обучения: очная</t>
    </r>
    <r>
      <rPr>
        <sz val="10"/>
        <rFont val="Times New Roman"/>
        <family val="1"/>
      </rPr>
      <t xml:space="preserve"> (дуальное обучение)</t>
    </r>
  </si>
  <si>
    <t>промеж.аттестация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</si>
</sst>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9">
    <font>
      <sz val="10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textRotation="9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2" fillId="0" borderId="12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5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textRotation="90" wrapText="1"/>
    </xf>
    <xf numFmtId="0" fontId="18" fillId="34" borderId="19" xfId="0" applyFont="1" applyFill="1" applyBorder="1" applyAlignment="1">
      <alignment horizontal="center" vertical="center" textRotation="90" wrapText="1"/>
    </xf>
    <xf numFmtId="0" fontId="18" fillId="34" borderId="14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"/>
  <sheetViews>
    <sheetView view="pageLayout" workbookViewId="0" topLeftCell="A10">
      <selection activeCell="AB33" sqref="AB33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73" t="s">
        <v>211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63"/>
      <c r="S1" s="6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63"/>
      <c r="AV1" s="63"/>
      <c r="AW1" s="73" t="s">
        <v>223</v>
      </c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13"/>
      <c r="BM1" s="13"/>
    </row>
    <row r="2" spans="1:65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63"/>
      <c r="S2" s="6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63"/>
      <c r="AV2" s="6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13"/>
      <c r="BM2" s="13"/>
    </row>
    <row r="3" spans="1:65" ht="30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63"/>
      <c r="S3" s="6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63"/>
      <c r="AV3" s="6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13"/>
      <c r="BM3" s="13"/>
    </row>
    <row r="4" spans="1:65" ht="30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3"/>
      <c r="S4" s="63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3"/>
      <c r="AV4" s="63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13"/>
      <c r="BM4" s="13"/>
    </row>
    <row r="5" spans="1:65" ht="30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3"/>
      <c r="S5" s="63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3"/>
      <c r="AV5" s="63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13"/>
      <c r="BM5" s="13"/>
    </row>
    <row r="6" spans="1:64" ht="28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74" t="s">
        <v>212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13"/>
    </row>
    <row r="7" spans="1:63" ht="2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 t="s">
        <v>213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6"/>
      <c r="AN7" s="66"/>
      <c r="AO7" s="66"/>
      <c r="AP7" s="66"/>
      <c r="AQ7" s="66"/>
      <c r="AR7" s="66"/>
      <c r="AS7" s="66"/>
      <c r="AT7" s="68"/>
      <c r="AU7" s="68"/>
      <c r="AV7" s="68"/>
      <c r="AW7" s="68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</row>
    <row r="8" spans="1:63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5"/>
      <c r="M8" s="68"/>
      <c r="N8" s="68"/>
      <c r="O8" s="76" t="s">
        <v>214</v>
      </c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68"/>
      <c r="AV8" s="68"/>
      <c r="AW8" s="68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</row>
    <row r="9" spans="1:65" ht="18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5"/>
      <c r="M9" s="70" t="s">
        <v>215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65"/>
      <c r="AV9" s="65"/>
      <c r="AW9" s="65"/>
      <c r="AX9" s="65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"/>
      <c r="BM9" s="6"/>
    </row>
    <row r="10" spans="1:65" ht="18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70" t="s">
        <v>216</v>
      </c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69"/>
      <c r="AU10" s="65"/>
      <c r="AV10" s="65"/>
      <c r="AW10" s="65"/>
      <c r="AX10" s="65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"/>
      <c r="BM10" s="6"/>
    </row>
    <row r="11" spans="1:65" ht="18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8"/>
      <c r="N11" s="71" t="s">
        <v>217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68"/>
      <c r="AU11" s="65"/>
      <c r="AV11" s="65"/>
      <c r="AW11" s="65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"/>
      <c r="BM11" s="6"/>
    </row>
    <row r="12" spans="13:65" ht="18.75">
      <c r="M12" s="6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3:65" ht="18.75">
      <c r="M13" s="6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3:65" ht="18.75">
      <c r="M14" s="6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5:65" ht="15">
      <c r="O15" s="5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ht="12.75">
      <c r="A16" s="6" t="s">
        <v>224</v>
      </c>
    </row>
    <row r="17" spans="1:20" ht="12.75">
      <c r="A17" s="68" t="s">
        <v>218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ht="12.75">
      <c r="A18" s="68" t="s">
        <v>219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</row>
    <row r="19" spans="1:20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1:20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</sheetData>
  <sheetProtection/>
  <mergeCells count="8">
    <mergeCell ref="M10:AS10"/>
    <mergeCell ref="N11:AS11"/>
    <mergeCell ref="A1:Q3"/>
    <mergeCell ref="T1:AT3"/>
    <mergeCell ref="AW1:BK3"/>
    <mergeCell ref="O6:AV6"/>
    <mergeCell ref="O8:AT8"/>
    <mergeCell ref="M9:AT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"/>
  <sheetViews>
    <sheetView tabSelected="1" zoomScalePageLayoutView="0" workbookViewId="0" topLeftCell="A1">
      <selection activeCell="BL10" sqref="BL10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13"/>
      <c r="S1" s="1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13"/>
      <c r="AV1" s="1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13"/>
      <c r="BM1" s="13"/>
    </row>
    <row r="2" spans="1:65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3"/>
      <c r="S2" s="1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13"/>
      <c r="AV2" s="1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13"/>
      <c r="BM2" s="13"/>
    </row>
    <row r="3" spans="1:65" ht="30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13"/>
      <c r="S3" s="1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13"/>
      <c r="AV3" s="1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13"/>
      <c r="BM3" s="13"/>
    </row>
    <row r="4" spans="15:65" ht="15">
      <c r="O4" s="5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6" spans="13:65" ht="15">
      <c r="M6" s="32" t="s">
        <v>62</v>
      </c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94" t="s">
        <v>63</v>
      </c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12"/>
    </row>
    <row r="7" spans="1:64" ht="30" customHeight="1">
      <c r="A7" s="95" t="s">
        <v>0</v>
      </c>
      <c r="B7" s="84" t="s">
        <v>1</v>
      </c>
      <c r="C7" s="85"/>
      <c r="D7" s="85"/>
      <c r="E7" s="86"/>
      <c r="F7" s="82" t="s">
        <v>13</v>
      </c>
      <c r="G7" s="84" t="s">
        <v>64</v>
      </c>
      <c r="H7" s="85"/>
      <c r="I7" s="86"/>
      <c r="J7" s="82" t="s">
        <v>14</v>
      </c>
      <c r="K7" s="84" t="s">
        <v>2</v>
      </c>
      <c r="L7" s="85"/>
      <c r="M7" s="85"/>
      <c r="N7" s="86"/>
      <c r="O7" s="84" t="s">
        <v>3</v>
      </c>
      <c r="P7" s="85"/>
      <c r="Q7" s="85"/>
      <c r="R7" s="86"/>
      <c r="S7" s="82" t="s">
        <v>15</v>
      </c>
      <c r="T7" s="84" t="s">
        <v>4</v>
      </c>
      <c r="U7" s="85"/>
      <c r="V7" s="86"/>
      <c r="W7" s="82" t="s">
        <v>16</v>
      </c>
      <c r="X7" s="84" t="s">
        <v>5</v>
      </c>
      <c r="Y7" s="85"/>
      <c r="Z7" s="86"/>
      <c r="AA7" s="82" t="s">
        <v>17</v>
      </c>
      <c r="AB7" s="84" t="s">
        <v>6</v>
      </c>
      <c r="AC7" s="85"/>
      <c r="AD7" s="85"/>
      <c r="AE7" s="86"/>
      <c r="AF7" s="82" t="s">
        <v>18</v>
      </c>
      <c r="AG7" s="84" t="s">
        <v>7</v>
      </c>
      <c r="AH7" s="85"/>
      <c r="AI7" s="86"/>
      <c r="AJ7" s="82" t="s">
        <v>19</v>
      </c>
      <c r="AK7" s="84" t="s">
        <v>8</v>
      </c>
      <c r="AL7" s="85"/>
      <c r="AM7" s="85"/>
      <c r="AN7" s="86"/>
      <c r="AO7" s="84" t="s">
        <v>9</v>
      </c>
      <c r="AP7" s="85"/>
      <c r="AQ7" s="85"/>
      <c r="AR7" s="86"/>
      <c r="AS7" s="82" t="s">
        <v>20</v>
      </c>
      <c r="AT7" s="84" t="s">
        <v>10</v>
      </c>
      <c r="AU7" s="85"/>
      <c r="AV7" s="86"/>
      <c r="AW7" s="82" t="s">
        <v>21</v>
      </c>
      <c r="AX7" s="84" t="s">
        <v>11</v>
      </c>
      <c r="AY7" s="85"/>
      <c r="AZ7" s="85"/>
      <c r="BA7" s="86"/>
      <c r="BB7" s="91" t="s">
        <v>0</v>
      </c>
      <c r="BC7" s="79" t="s">
        <v>12</v>
      </c>
      <c r="BD7" s="81"/>
      <c r="BE7" s="82" t="s">
        <v>225</v>
      </c>
      <c r="BF7" s="79" t="s">
        <v>65</v>
      </c>
      <c r="BG7" s="80"/>
      <c r="BH7" s="81"/>
      <c r="BI7" s="82" t="s">
        <v>125</v>
      </c>
      <c r="BJ7" s="82" t="s">
        <v>134</v>
      </c>
      <c r="BK7" s="82" t="s">
        <v>25</v>
      </c>
      <c r="BL7" s="87" t="s">
        <v>26</v>
      </c>
    </row>
    <row r="8" spans="1:64" ht="62.25" customHeight="1">
      <c r="A8" s="96"/>
      <c r="B8" s="2" t="s">
        <v>29</v>
      </c>
      <c r="C8" s="2" t="s">
        <v>31</v>
      </c>
      <c r="D8" s="2" t="s">
        <v>32</v>
      </c>
      <c r="E8" s="2" t="s">
        <v>33</v>
      </c>
      <c r="F8" s="83"/>
      <c r="G8" s="2" t="s">
        <v>34</v>
      </c>
      <c r="H8" s="2" t="s">
        <v>35</v>
      </c>
      <c r="I8" s="2" t="s">
        <v>36</v>
      </c>
      <c r="J8" s="83"/>
      <c r="K8" s="2" t="s">
        <v>37</v>
      </c>
      <c r="L8" s="2" t="s">
        <v>38</v>
      </c>
      <c r="M8" s="2" t="s">
        <v>39</v>
      </c>
      <c r="N8" s="2" t="s">
        <v>40</v>
      </c>
      <c r="O8" s="2" t="s">
        <v>28</v>
      </c>
      <c r="P8" s="2" t="s">
        <v>30</v>
      </c>
      <c r="Q8" s="2" t="s">
        <v>32</v>
      </c>
      <c r="R8" s="2" t="s">
        <v>33</v>
      </c>
      <c r="S8" s="83"/>
      <c r="T8" s="2" t="s">
        <v>41</v>
      </c>
      <c r="U8" s="2" t="s">
        <v>42</v>
      </c>
      <c r="V8" s="2" t="s">
        <v>43</v>
      </c>
      <c r="W8" s="83"/>
      <c r="X8" s="2" t="s">
        <v>44</v>
      </c>
      <c r="Y8" s="2" t="s">
        <v>45</v>
      </c>
      <c r="Z8" s="2" t="s">
        <v>46</v>
      </c>
      <c r="AA8" s="83"/>
      <c r="AB8" s="2" t="s">
        <v>44</v>
      </c>
      <c r="AC8" s="2" t="s">
        <v>45</v>
      </c>
      <c r="AD8" s="2" t="s">
        <v>46</v>
      </c>
      <c r="AE8" s="2" t="s">
        <v>47</v>
      </c>
      <c r="AF8" s="83"/>
      <c r="AG8" s="2" t="s">
        <v>34</v>
      </c>
      <c r="AH8" s="2" t="s">
        <v>35</v>
      </c>
      <c r="AI8" s="2" t="s">
        <v>36</v>
      </c>
      <c r="AJ8" s="83"/>
      <c r="AK8" s="2" t="s">
        <v>48</v>
      </c>
      <c r="AL8" s="2" t="s">
        <v>49</v>
      </c>
      <c r="AM8" s="2" t="s">
        <v>50</v>
      </c>
      <c r="AN8" s="2" t="s">
        <v>51</v>
      </c>
      <c r="AO8" s="2" t="s">
        <v>28</v>
      </c>
      <c r="AP8" s="2" t="s">
        <v>30</v>
      </c>
      <c r="AQ8" s="2" t="s">
        <v>32</v>
      </c>
      <c r="AR8" s="2" t="s">
        <v>33</v>
      </c>
      <c r="AS8" s="83"/>
      <c r="AT8" s="2" t="s">
        <v>34</v>
      </c>
      <c r="AU8" s="2" t="s">
        <v>35</v>
      </c>
      <c r="AV8" s="2" t="s">
        <v>36</v>
      </c>
      <c r="AW8" s="83"/>
      <c r="AX8" s="2" t="s">
        <v>37</v>
      </c>
      <c r="AY8" s="2" t="s">
        <v>38</v>
      </c>
      <c r="AZ8" s="2" t="s">
        <v>39</v>
      </c>
      <c r="BA8" s="2" t="s">
        <v>52</v>
      </c>
      <c r="BB8" s="92"/>
      <c r="BC8" s="34" t="s">
        <v>22</v>
      </c>
      <c r="BD8" s="35" t="s">
        <v>23</v>
      </c>
      <c r="BE8" s="83"/>
      <c r="BF8" s="34" t="s">
        <v>24</v>
      </c>
      <c r="BG8" s="34" t="s">
        <v>187</v>
      </c>
      <c r="BH8" s="34" t="s">
        <v>169</v>
      </c>
      <c r="BI8" s="83"/>
      <c r="BJ8" s="83"/>
      <c r="BK8" s="83"/>
      <c r="BL8" s="88"/>
    </row>
    <row r="9" spans="1:64" ht="13.5" customHeight="1">
      <c r="A9" s="36" t="s">
        <v>54</v>
      </c>
      <c r="B9" s="37"/>
      <c r="C9" s="37"/>
      <c r="D9" s="37"/>
      <c r="E9" s="37"/>
      <c r="F9" s="37"/>
      <c r="G9" s="37"/>
      <c r="H9" s="37"/>
      <c r="I9" s="37"/>
      <c r="J9" s="38"/>
      <c r="K9" s="37"/>
      <c r="L9" s="37"/>
      <c r="M9" s="37"/>
      <c r="N9" s="25">
        <v>17</v>
      </c>
      <c r="O9" s="37"/>
      <c r="P9" s="37"/>
      <c r="Q9" s="37"/>
      <c r="R9" s="37"/>
      <c r="S9" s="37" t="s">
        <v>59</v>
      </c>
      <c r="T9" s="37" t="s">
        <v>59</v>
      </c>
      <c r="U9" s="37"/>
      <c r="V9" s="37"/>
      <c r="W9" s="37"/>
      <c r="X9" s="37"/>
      <c r="Y9" s="37"/>
      <c r="Z9" s="37"/>
      <c r="AA9" s="37"/>
      <c r="AB9" s="38"/>
      <c r="AC9" s="37"/>
      <c r="AD9" s="25">
        <v>21</v>
      </c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 t="s">
        <v>133</v>
      </c>
      <c r="AQ9" s="37" t="s">
        <v>58</v>
      </c>
      <c r="AR9" s="37" t="s">
        <v>58</v>
      </c>
      <c r="AS9" s="37" t="s">
        <v>59</v>
      </c>
      <c r="AT9" s="37" t="s">
        <v>59</v>
      </c>
      <c r="AU9" s="37" t="s">
        <v>59</v>
      </c>
      <c r="AV9" s="37" t="s">
        <v>59</v>
      </c>
      <c r="AW9" s="37" t="s">
        <v>59</v>
      </c>
      <c r="AX9" s="37" t="s">
        <v>59</v>
      </c>
      <c r="AY9" s="37" t="s">
        <v>59</v>
      </c>
      <c r="AZ9" s="37" t="s">
        <v>59</v>
      </c>
      <c r="BA9" s="37" t="s">
        <v>59</v>
      </c>
      <c r="BB9" s="4">
        <v>1</v>
      </c>
      <c r="BC9" s="4">
        <v>38</v>
      </c>
      <c r="BD9" s="4">
        <f>BC9*36</f>
        <v>1368</v>
      </c>
      <c r="BE9" s="4">
        <v>2</v>
      </c>
      <c r="BF9" s="4"/>
      <c r="BG9" s="4"/>
      <c r="BH9" s="4"/>
      <c r="BI9" s="4"/>
      <c r="BJ9" s="4">
        <v>1</v>
      </c>
      <c r="BK9" s="4">
        <v>11</v>
      </c>
      <c r="BL9" s="39">
        <f>BK9+BI9+BH9+BG9+BF9+BC9+BE9+BJ9</f>
        <v>52</v>
      </c>
    </row>
    <row r="10" spans="1:64" ht="13.5" customHeight="1">
      <c r="A10" s="36" t="s">
        <v>55</v>
      </c>
      <c r="B10" s="37" t="s">
        <v>57</v>
      </c>
      <c r="C10" s="37" t="s">
        <v>57</v>
      </c>
      <c r="D10" s="37" t="s">
        <v>57</v>
      </c>
      <c r="E10" s="37" t="s">
        <v>57</v>
      </c>
      <c r="F10" s="37"/>
      <c r="G10" s="37"/>
      <c r="H10" s="37"/>
      <c r="I10" s="37"/>
      <c r="J10" s="38"/>
      <c r="K10" s="37"/>
      <c r="L10" s="37"/>
      <c r="M10" s="37"/>
      <c r="N10" s="25">
        <v>12</v>
      </c>
      <c r="O10" s="37"/>
      <c r="P10" s="37"/>
      <c r="Q10" s="37"/>
      <c r="R10" s="37" t="s">
        <v>58</v>
      </c>
      <c r="S10" s="37" t="s">
        <v>59</v>
      </c>
      <c r="T10" s="37" t="s">
        <v>59</v>
      </c>
      <c r="U10" s="37"/>
      <c r="V10" s="37"/>
      <c r="W10" s="37"/>
      <c r="X10" s="37"/>
      <c r="Y10" s="37"/>
      <c r="Z10" s="37"/>
      <c r="AA10" s="37"/>
      <c r="AB10" s="37"/>
      <c r="AC10" s="37"/>
      <c r="AD10" s="25">
        <v>14</v>
      </c>
      <c r="AE10" s="37"/>
      <c r="AF10" s="37"/>
      <c r="AG10" s="37"/>
      <c r="AH10" s="37"/>
      <c r="AI10" s="37" t="s">
        <v>57</v>
      </c>
      <c r="AJ10" s="37" t="s">
        <v>57</v>
      </c>
      <c r="AK10" s="37" t="s">
        <v>57</v>
      </c>
      <c r="AL10" s="37" t="s">
        <v>57</v>
      </c>
      <c r="AM10" s="37" t="s">
        <v>57</v>
      </c>
      <c r="AN10" s="37" t="s">
        <v>57</v>
      </c>
      <c r="AO10" s="37" t="s">
        <v>57</v>
      </c>
      <c r="AP10" s="37" t="s">
        <v>133</v>
      </c>
      <c r="AQ10" s="37" t="s">
        <v>58</v>
      </c>
      <c r="AR10" s="37" t="s">
        <v>194</v>
      </c>
      <c r="AS10" s="37" t="s">
        <v>59</v>
      </c>
      <c r="AT10" s="37" t="s">
        <v>59</v>
      </c>
      <c r="AU10" s="37" t="s">
        <v>59</v>
      </c>
      <c r="AV10" s="37" t="s">
        <v>59</v>
      </c>
      <c r="AW10" s="37" t="s">
        <v>59</v>
      </c>
      <c r="AX10" s="37" t="s">
        <v>59</v>
      </c>
      <c r="AY10" s="37" t="s">
        <v>59</v>
      </c>
      <c r="AZ10" s="37" t="s">
        <v>59</v>
      </c>
      <c r="BA10" s="37" t="s">
        <v>59</v>
      </c>
      <c r="BB10" s="4">
        <v>2</v>
      </c>
      <c r="BC10" s="4">
        <v>26</v>
      </c>
      <c r="BD10" s="4">
        <f>BC10*36</f>
        <v>936</v>
      </c>
      <c r="BE10" s="4">
        <v>3</v>
      </c>
      <c r="BF10" s="4">
        <v>11</v>
      </c>
      <c r="BG10" s="4"/>
      <c r="BH10" s="4"/>
      <c r="BI10" s="4"/>
      <c r="BJ10" s="4">
        <v>1</v>
      </c>
      <c r="BK10" s="4">
        <v>11</v>
      </c>
      <c r="BL10" s="39">
        <f>BK10+BI10+BH10+BG10+BF10+BC10+BE10+BJ10</f>
        <v>52</v>
      </c>
    </row>
    <row r="11" spans="1:64" ht="13.5" customHeight="1">
      <c r="A11" s="36" t="s">
        <v>56</v>
      </c>
      <c r="B11" s="37" t="s">
        <v>57</v>
      </c>
      <c r="C11" s="37" t="s">
        <v>57</v>
      </c>
      <c r="D11" s="37" t="s">
        <v>57</v>
      </c>
      <c r="E11" s="37" t="s">
        <v>57</v>
      </c>
      <c r="F11" s="37"/>
      <c r="G11" s="37"/>
      <c r="H11" s="37"/>
      <c r="I11" s="37"/>
      <c r="J11" s="38"/>
      <c r="K11" s="37"/>
      <c r="L11" s="37"/>
      <c r="M11" s="37"/>
      <c r="N11" s="25">
        <v>13</v>
      </c>
      <c r="O11" s="37"/>
      <c r="P11" s="37"/>
      <c r="Q11" s="37"/>
      <c r="R11" s="37"/>
      <c r="S11" s="37" t="s">
        <v>59</v>
      </c>
      <c r="T11" s="37" t="s">
        <v>59</v>
      </c>
      <c r="U11" s="37"/>
      <c r="V11" s="37"/>
      <c r="W11" s="37"/>
      <c r="X11" s="37">
        <v>8</v>
      </c>
      <c r="Y11" s="37"/>
      <c r="Z11" s="37"/>
      <c r="AA11" s="37"/>
      <c r="AB11" s="37"/>
      <c r="AC11" s="37" t="s">
        <v>57</v>
      </c>
      <c r="AD11" s="37" t="s">
        <v>57</v>
      </c>
      <c r="AE11" s="37" t="s">
        <v>57</v>
      </c>
      <c r="AF11" s="37" t="s">
        <v>57</v>
      </c>
      <c r="AG11" s="37" t="s">
        <v>57</v>
      </c>
      <c r="AH11" s="37" t="s">
        <v>57</v>
      </c>
      <c r="AI11" s="37" t="s">
        <v>57</v>
      </c>
      <c r="AJ11" s="37" t="s">
        <v>57</v>
      </c>
      <c r="AK11" s="37" t="s">
        <v>57</v>
      </c>
      <c r="AL11" s="37" t="s">
        <v>57</v>
      </c>
      <c r="AM11" s="37" t="s">
        <v>57</v>
      </c>
      <c r="AN11" s="37" t="s">
        <v>57</v>
      </c>
      <c r="AO11" s="37" t="s">
        <v>57</v>
      </c>
      <c r="AP11" s="37" t="s">
        <v>133</v>
      </c>
      <c r="AQ11" s="37" t="s">
        <v>58</v>
      </c>
      <c r="AR11" s="37" t="s">
        <v>124</v>
      </c>
      <c r="AS11" s="37"/>
      <c r="AT11" s="37"/>
      <c r="AU11" s="37"/>
      <c r="AV11" s="37"/>
      <c r="AW11" s="37"/>
      <c r="AX11" s="37"/>
      <c r="AY11" s="37"/>
      <c r="AZ11" s="37"/>
      <c r="BA11" s="37"/>
      <c r="BB11" s="4">
        <v>3</v>
      </c>
      <c r="BC11" s="4">
        <v>21</v>
      </c>
      <c r="BD11" s="4">
        <f>BC11*36</f>
        <v>756</v>
      </c>
      <c r="BE11" s="4">
        <v>1</v>
      </c>
      <c r="BF11" s="4">
        <v>17</v>
      </c>
      <c r="BG11" s="4"/>
      <c r="BH11" s="4"/>
      <c r="BI11" s="4">
        <v>1</v>
      </c>
      <c r="BJ11" s="4">
        <v>1</v>
      </c>
      <c r="BK11" s="4">
        <v>2</v>
      </c>
      <c r="BL11" s="39">
        <f>BK11+BI11+BH11+BG11+BF11+BC11+BE11+BJ11</f>
        <v>43</v>
      </c>
    </row>
    <row r="12" spans="1:64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89">
        <f>BC9+BC10+BC11</f>
        <v>85</v>
      </c>
      <c r="BC12" s="90"/>
      <c r="BD12" s="4">
        <f>BD9+BD10+BD11</f>
        <v>3060</v>
      </c>
      <c r="BE12" s="4">
        <f aca="true" t="shared" si="0" ref="BE12:BL12">BE9+BE10+BE11</f>
        <v>6</v>
      </c>
      <c r="BF12" s="4">
        <f t="shared" si="0"/>
        <v>28</v>
      </c>
      <c r="BG12" s="4">
        <f t="shared" si="0"/>
        <v>0</v>
      </c>
      <c r="BH12" s="4">
        <f t="shared" si="0"/>
        <v>0</v>
      </c>
      <c r="BI12" s="4">
        <f t="shared" si="0"/>
        <v>1</v>
      </c>
      <c r="BJ12" s="4">
        <f t="shared" si="0"/>
        <v>3</v>
      </c>
      <c r="BK12" s="4">
        <f t="shared" si="0"/>
        <v>24</v>
      </c>
      <c r="BL12" s="39">
        <f t="shared" si="0"/>
        <v>147</v>
      </c>
    </row>
    <row r="13" spans="4:64" ht="12.75">
      <c r="D13" s="3"/>
      <c r="E13" s="7"/>
      <c r="F13" s="6"/>
      <c r="G13" s="6" t="s">
        <v>27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8"/>
      <c r="S13" s="41" t="s">
        <v>194</v>
      </c>
      <c r="T13" s="6"/>
      <c r="U13" s="77" t="s">
        <v>195</v>
      </c>
      <c r="V13" s="77"/>
      <c r="W13" s="77"/>
      <c r="X13" s="77"/>
      <c r="Y13" s="77"/>
      <c r="Z13" s="77"/>
      <c r="AA13" s="77"/>
      <c r="AB13" s="77"/>
      <c r="AC13" s="77"/>
      <c r="AD13" s="77"/>
      <c r="AE13" s="6"/>
      <c r="AF13" s="6" t="s">
        <v>61</v>
      </c>
      <c r="AG13" s="6"/>
      <c r="AH13" s="10" t="s">
        <v>57</v>
      </c>
      <c r="AI13" s="6"/>
      <c r="AJ13" s="6" t="s">
        <v>122</v>
      </c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9"/>
      <c r="AV13" s="10" t="s">
        <v>124</v>
      </c>
      <c r="AW13" s="6"/>
      <c r="AX13" s="78" t="s">
        <v>126</v>
      </c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6"/>
    </row>
    <row r="14" spans="4:64" ht="12.75">
      <c r="D14" s="3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8"/>
      <c r="S14" s="8"/>
      <c r="T14" s="6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6"/>
      <c r="AF14" s="6"/>
      <c r="AG14" s="9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9"/>
      <c r="AV14" s="9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5:64" ht="12.75">
      <c r="E15" s="11" t="s">
        <v>66</v>
      </c>
      <c r="F15" s="6"/>
      <c r="G15" s="6" t="s">
        <v>123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1" t="s">
        <v>58</v>
      </c>
      <c r="AI15" s="6"/>
      <c r="AJ15" s="6" t="s">
        <v>115</v>
      </c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1" t="s">
        <v>59</v>
      </c>
      <c r="AW15" s="6"/>
      <c r="AX15" s="6" t="s">
        <v>53</v>
      </c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7" spans="5:47" ht="12.75">
      <c r="E17" s="16" t="s">
        <v>131</v>
      </c>
      <c r="G17" s="6" t="s">
        <v>129</v>
      </c>
      <c r="AH17" s="16" t="s">
        <v>60</v>
      </c>
      <c r="AJ17" s="6" t="s">
        <v>132</v>
      </c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ht="18">
      <c r="O18" s="1"/>
    </row>
  </sheetData>
  <sheetProtection/>
  <mergeCells count="37">
    <mergeCell ref="AW1:BK3"/>
    <mergeCell ref="A1:Q3"/>
    <mergeCell ref="T1:AT3"/>
    <mergeCell ref="AR6:BL6"/>
    <mergeCell ref="A7:A8"/>
    <mergeCell ref="B7:E7"/>
    <mergeCell ref="F7:F8"/>
    <mergeCell ref="G7:I7"/>
    <mergeCell ref="J7:J8"/>
    <mergeCell ref="K7:N7"/>
    <mergeCell ref="O7:R7"/>
    <mergeCell ref="AO7:AR7"/>
    <mergeCell ref="AS7:AS8"/>
    <mergeCell ref="S7:S8"/>
    <mergeCell ref="T7:V7"/>
    <mergeCell ref="W7:W8"/>
    <mergeCell ref="X7:Z7"/>
    <mergeCell ref="AA7:AA8"/>
    <mergeCell ref="AB7:AE7"/>
    <mergeCell ref="BL7:BL8"/>
    <mergeCell ref="BB12:BC12"/>
    <mergeCell ref="AT7:AV7"/>
    <mergeCell ref="AW7:AW8"/>
    <mergeCell ref="AX7:BA7"/>
    <mergeCell ref="BB7:BB8"/>
    <mergeCell ref="BC7:BD7"/>
    <mergeCell ref="BE7:BE8"/>
    <mergeCell ref="U13:AD14"/>
    <mergeCell ref="AX13:BK13"/>
    <mergeCell ref="BF7:BH7"/>
    <mergeCell ref="BI7:BI8"/>
    <mergeCell ref="BJ7:BJ8"/>
    <mergeCell ref="BK7:BK8"/>
    <mergeCell ref="AF7:AF8"/>
    <mergeCell ref="AG7:AI7"/>
    <mergeCell ref="AJ7:AJ8"/>
    <mergeCell ref="AK7:AN7"/>
  </mergeCells>
  <printOptions/>
  <pageMargins left="0.25" right="0.25" top="0.75" bottom="0.75" header="0.3" footer="0.3"/>
  <pageSetup fitToHeight="0" fitToWidth="1" horizontalDpi="300" verticalDpi="300" orientation="landscape" paperSize="9" scale="99" r:id="rId1"/>
  <headerFooter alignWithMargins="0">
    <oddFooter>&amp;L&amp;"Times New Roman,обычный"&amp;8Ф ККАТ 703-01-08 Раб. уч. план  Издание первое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N7" sqref="N7"/>
    </sheetView>
  </sheetViews>
  <sheetFormatPr defaultColWidth="9.00390625" defaultRowHeight="12.75"/>
  <cols>
    <col min="15" max="15" width="10.25390625" style="0" customWidth="1"/>
  </cols>
  <sheetData>
    <row r="1" spans="1:17" ht="39.75" customHeight="1">
      <c r="A1" s="6"/>
      <c r="B1" s="6"/>
      <c r="C1" s="6"/>
      <c r="D1" s="6"/>
      <c r="E1" s="6"/>
      <c r="F1" s="6"/>
      <c r="G1" s="60" t="s">
        <v>209</v>
      </c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8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8.5" customHeight="1">
      <c r="A3" s="97" t="s">
        <v>199</v>
      </c>
      <c r="B3" s="100" t="s">
        <v>27</v>
      </c>
      <c r="C3" s="100"/>
      <c r="D3" s="100" t="s">
        <v>200</v>
      </c>
      <c r="E3" s="100" t="s">
        <v>115</v>
      </c>
      <c r="F3" s="100"/>
      <c r="G3" s="100" t="s">
        <v>201</v>
      </c>
      <c r="H3" s="100"/>
      <c r="I3" s="100"/>
      <c r="J3" s="100"/>
      <c r="K3" s="100"/>
      <c r="L3" s="100"/>
      <c r="M3" s="100" t="s">
        <v>202</v>
      </c>
      <c r="N3" s="100"/>
      <c r="O3" s="100" t="s">
        <v>53</v>
      </c>
      <c r="P3" s="100" t="s">
        <v>203</v>
      </c>
      <c r="Q3" s="101" t="s">
        <v>204</v>
      </c>
    </row>
    <row r="4" spans="1:17" ht="15.75" customHeight="1">
      <c r="A4" s="98"/>
      <c r="B4" s="100"/>
      <c r="C4" s="100"/>
      <c r="D4" s="100"/>
      <c r="E4" s="100"/>
      <c r="F4" s="100"/>
      <c r="G4" s="100" t="s">
        <v>205</v>
      </c>
      <c r="H4" s="100"/>
      <c r="I4" s="100" t="s">
        <v>206</v>
      </c>
      <c r="J4" s="100"/>
      <c r="K4" s="100" t="s">
        <v>207</v>
      </c>
      <c r="L4" s="100"/>
      <c r="M4" s="100"/>
      <c r="N4" s="100"/>
      <c r="O4" s="100"/>
      <c r="P4" s="100"/>
      <c r="Q4" s="102"/>
    </row>
    <row r="5" spans="1:17" ht="15">
      <c r="A5" s="99"/>
      <c r="B5" s="58" t="s">
        <v>22</v>
      </c>
      <c r="C5" s="58" t="s">
        <v>23</v>
      </c>
      <c r="D5" s="58" t="s">
        <v>208</v>
      </c>
      <c r="E5" s="58" t="s">
        <v>22</v>
      </c>
      <c r="F5" s="58" t="s">
        <v>23</v>
      </c>
      <c r="G5" s="58" t="s">
        <v>22</v>
      </c>
      <c r="H5" s="58" t="s">
        <v>23</v>
      </c>
      <c r="I5" s="58" t="s">
        <v>22</v>
      </c>
      <c r="J5" s="58" t="s">
        <v>23</v>
      </c>
      <c r="K5" s="58" t="s">
        <v>22</v>
      </c>
      <c r="L5" s="58" t="s">
        <v>23</v>
      </c>
      <c r="M5" s="58" t="s">
        <v>22</v>
      </c>
      <c r="N5" s="58" t="s">
        <v>23</v>
      </c>
      <c r="O5" s="58" t="s">
        <v>22</v>
      </c>
      <c r="P5" s="100"/>
      <c r="Q5" s="103"/>
    </row>
    <row r="6" spans="1:17" ht="15">
      <c r="A6" s="58">
        <v>1</v>
      </c>
      <c r="B6" s="58">
        <v>38</v>
      </c>
      <c r="C6" s="58">
        <f>B6*36</f>
        <v>1368</v>
      </c>
      <c r="D6" s="58">
        <v>1</v>
      </c>
      <c r="E6" s="58">
        <v>2</v>
      </c>
      <c r="F6" s="58">
        <f>E6*36</f>
        <v>72</v>
      </c>
      <c r="G6" s="58"/>
      <c r="H6" s="58"/>
      <c r="I6" s="58"/>
      <c r="J6" s="58"/>
      <c r="K6" s="58"/>
      <c r="L6" s="58"/>
      <c r="M6" s="58"/>
      <c r="N6" s="58"/>
      <c r="O6" s="58">
        <v>11</v>
      </c>
      <c r="P6" s="58">
        <f>B6+D6+E6+G6+I6+K6+M6+O6</f>
        <v>52</v>
      </c>
      <c r="Q6" s="59">
        <f>C6+F6+H6+J6+L6+N6</f>
        <v>1440</v>
      </c>
    </row>
    <row r="7" spans="1:17" ht="15">
      <c r="A7" s="58">
        <v>2</v>
      </c>
      <c r="B7" s="58">
        <v>26</v>
      </c>
      <c r="C7" s="58">
        <f>B7*36</f>
        <v>936</v>
      </c>
      <c r="D7" s="58">
        <v>1</v>
      </c>
      <c r="E7" s="58">
        <v>3</v>
      </c>
      <c r="F7" s="58">
        <f>E7*36</f>
        <v>108</v>
      </c>
      <c r="G7" s="58">
        <v>11</v>
      </c>
      <c r="H7" s="58">
        <f>36*G7</f>
        <v>396</v>
      </c>
      <c r="I7" s="58"/>
      <c r="J7" s="58"/>
      <c r="K7" s="58"/>
      <c r="L7" s="58"/>
      <c r="M7" s="58"/>
      <c r="N7" s="58"/>
      <c r="O7" s="58">
        <v>11</v>
      </c>
      <c r="P7" s="58">
        <f>B7+D7+E7+G7+I7+K7+M7+O7</f>
        <v>52</v>
      </c>
      <c r="Q7" s="59">
        <f>C7+F7+H7+J7+L7+N7</f>
        <v>1440</v>
      </c>
    </row>
    <row r="8" spans="1:17" ht="15">
      <c r="A8" s="58">
        <v>3</v>
      </c>
      <c r="B8" s="58">
        <v>21</v>
      </c>
      <c r="C8" s="58">
        <f>B8*36</f>
        <v>756</v>
      </c>
      <c r="D8" s="58">
        <v>1</v>
      </c>
      <c r="E8" s="58">
        <v>1</v>
      </c>
      <c r="F8" s="58">
        <f>E8*36</f>
        <v>36</v>
      </c>
      <c r="G8" s="58">
        <v>17</v>
      </c>
      <c r="H8" s="58">
        <f>36*G8</f>
        <v>612</v>
      </c>
      <c r="I8" s="58"/>
      <c r="J8" s="58"/>
      <c r="K8" s="58"/>
      <c r="L8" s="58"/>
      <c r="M8" s="58">
        <v>1</v>
      </c>
      <c r="N8" s="58">
        <f>M8*36</f>
        <v>36</v>
      </c>
      <c r="O8" s="58">
        <v>2</v>
      </c>
      <c r="P8" s="58">
        <f>B8+D8+E8+G8+I8+K8+M8+O8</f>
        <v>43</v>
      </c>
      <c r="Q8" s="59">
        <f>C8+F8+H8+J8+L8+N8</f>
        <v>1440</v>
      </c>
    </row>
    <row r="9" spans="1:17" ht="15">
      <c r="A9" s="58"/>
      <c r="B9" s="58">
        <f>B6+B7+B8</f>
        <v>85</v>
      </c>
      <c r="C9" s="58">
        <f>B9*36</f>
        <v>3060</v>
      </c>
      <c r="D9" s="58">
        <f>D6+D7+D8</f>
        <v>3</v>
      </c>
      <c r="E9" s="58">
        <f aca="true" t="shared" si="0" ref="E9:Q9">E6+E7+E8</f>
        <v>6</v>
      </c>
      <c r="F9" s="58">
        <f t="shared" si="0"/>
        <v>216</v>
      </c>
      <c r="G9" s="58">
        <f t="shared" si="0"/>
        <v>28</v>
      </c>
      <c r="H9" s="58">
        <f t="shared" si="0"/>
        <v>1008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1</v>
      </c>
      <c r="N9" s="58">
        <f t="shared" si="0"/>
        <v>36</v>
      </c>
      <c r="O9" s="58">
        <f t="shared" si="0"/>
        <v>24</v>
      </c>
      <c r="P9" s="58">
        <f t="shared" si="0"/>
        <v>147</v>
      </c>
      <c r="Q9" s="58">
        <f t="shared" si="0"/>
        <v>4320</v>
      </c>
    </row>
  </sheetData>
  <sheetProtection/>
  <mergeCells count="12">
    <mergeCell ref="O3:O4"/>
    <mergeCell ref="P3:P5"/>
    <mergeCell ref="Q3:Q5"/>
    <mergeCell ref="G4:H4"/>
    <mergeCell ref="I4:J4"/>
    <mergeCell ref="K4:L4"/>
    <mergeCell ref="A3:A5"/>
    <mergeCell ref="B3:C4"/>
    <mergeCell ref="D3:D4"/>
    <mergeCell ref="E3:F4"/>
    <mergeCell ref="G3:L3"/>
    <mergeCell ref="M3:N4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="110" zoomScaleNormal="110" zoomScalePageLayoutView="0" workbookViewId="0" topLeftCell="A30">
      <selection activeCell="G33" sqref="G33"/>
    </sheetView>
  </sheetViews>
  <sheetFormatPr defaultColWidth="9.00390625" defaultRowHeight="12.75"/>
  <cols>
    <col min="1" max="1" width="9.25390625" style="0" customWidth="1"/>
    <col min="2" max="2" width="33.125" style="0" customWidth="1"/>
    <col min="3" max="4" width="6.00390625" style="0" customWidth="1"/>
    <col min="5" max="5" width="5.375" style="0" customWidth="1"/>
    <col min="6" max="6" width="7.125" style="0" customWidth="1"/>
    <col min="7" max="7" width="6.25390625" style="0" customWidth="1"/>
    <col min="8" max="8" width="6.75390625" style="0" customWidth="1"/>
    <col min="9" max="10" width="8.375" style="0" customWidth="1"/>
    <col min="11" max="11" width="5.125" style="0" customWidth="1"/>
    <col min="12" max="12" width="6.375" style="0" customWidth="1"/>
    <col min="13" max="14" width="6.625" style="0" customWidth="1"/>
    <col min="15" max="15" width="7.125" style="0" customWidth="1"/>
    <col min="16" max="17" width="6.875" style="0" customWidth="1"/>
  </cols>
  <sheetData>
    <row r="1" spans="3:4" ht="18.75" customHeight="1">
      <c r="C1" s="17" t="s">
        <v>127</v>
      </c>
      <c r="D1" s="17"/>
    </row>
    <row r="2" spans="1:17" ht="47.25" customHeight="1">
      <c r="A2" s="111" t="s">
        <v>67</v>
      </c>
      <c r="B2" s="111" t="s">
        <v>68</v>
      </c>
      <c r="C2" s="111" t="s">
        <v>69</v>
      </c>
      <c r="D2" s="111"/>
      <c r="E2" s="111"/>
      <c r="F2" s="104" t="s">
        <v>70</v>
      </c>
      <c r="G2" s="111" t="s">
        <v>71</v>
      </c>
      <c r="H2" s="111"/>
      <c r="I2" s="111"/>
      <c r="J2" s="111"/>
      <c r="K2" s="111"/>
      <c r="L2" s="110" t="s">
        <v>72</v>
      </c>
      <c r="M2" s="110"/>
      <c r="N2" s="110"/>
      <c r="O2" s="110"/>
      <c r="P2" s="110"/>
      <c r="Q2" s="110"/>
    </row>
    <row r="3" spans="1:17" ht="12.75">
      <c r="A3" s="111"/>
      <c r="B3" s="111"/>
      <c r="C3" s="104" t="s">
        <v>137</v>
      </c>
      <c r="D3" s="107" t="s">
        <v>136</v>
      </c>
      <c r="E3" s="104" t="s">
        <v>130</v>
      </c>
      <c r="F3" s="104"/>
      <c r="G3" s="104" t="s">
        <v>73</v>
      </c>
      <c r="H3" s="111" t="s">
        <v>74</v>
      </c>
      <c r="I3" s="111"/>
      <c r="J3" s="111"/>
      <c r="K3" s="111"/>
      <c r="L3" s="111" t="s">
        <v>75</v>
      </c>
      <c r="M3" s="111"/>
      <c r="N3" s="111" t="s">
        <v>76</v>
      </c>
      <c r="O3" s="111"/>
      <c r="P3" s="111" t="s">
        <v>77</v>
      </c>
      <c r="Q3" s="111"/>
    </row>
    <row r="4" spans="1:17" ht="50.25" customHeight="1">
      <c r="A4" s="111"/>
      <c r="B4" s="111"/>
      <c r="C4" s="104"/>
      <c r="D4" s="108"/>
      <c r="E4" s="104"/>
      <c r="F4" s="104"/>
      <c r="G4" s="104"/>
      <c r="H4" s="104" t="s">
        <v>78</v>
      </c>
      <c r="I4" s="104" t="s">
        <v>79</v>
      </c>
      <c r="J4" s="107" t="s">
        <v>170</v>
      </c>
      <c r="K4" s="107" t="s">
        <v>130</v>
      </c>
      <c r="L4" s="43" t="s">
        <v>80</v>
      </c>
      <c r="M4" s="43" t="s">
        <v>81</v>
      </c>
      <c r="N4" s="43" t="s">
        <v>82</v>
      </c>
      <c r="O4" s="43" t="s">
        <v>83</v>
      </c>
      <c r="P4" s="43" t="s">
        <v>84</v>
      </c>
      <c r="Q4" s="44" t="s">
        <v>85</v>
      </c>
    </row>
    <row r="5" spans="1:17" ht="40.5" customHeight="1">
      <c r="A5" s="111"/>
      <c r="B5" s="111"/>
      <c r="C5" s="104"/>
      <c r="D5" s="109"/>
      <c r="E5" s="104"/>
      <c r="F5" s="104"/>
      <c r="G5" s="104"/>
      <c r="H5" s="104"/>
      <c r="I5" s="104"/>
      <c r="J5" s="109"/>
      <c r="K5" s="109"/>
      <c r="L5" s="45">
        <v>17</v>
      </c>
      <c r="M5" s="45">
        <v>21</v>
      </c>
      <c r="N5" s="45">
        <v>12</v>
      </c>
      <c r="O5" s="45">
        <v>14</v>
      </c>
      <c r="P5" s="45">
        <v>13</v>
      </c>
      <c r="Q5" s="46">
        <v>8</v>
      </c>
    </row>
    <row r="6" spans="1:17" ht="12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</row>
    <row r="7" spans="1:17" ht="27" customHeight="1">
      <c r="A7" s="47" t="s">
        <v>86</v>
      </c>
      <c r="B7" s="48" t="s">
        <v>87</v>
      </c>
      <c r="C7" s="49"/>
      <c r="D7" s="49"/>
      <c r="E7" s="49"/>
      <c r="F7" s="49"/>
      <c r="G7" s="49">
        <f>G8+G9+G10+G11+G12+G13+G14+G15+G16+G17+G18+G19+G20+G21</f>
        <v>1448</v>
      </c>
      <c r="H7" s="49">
        <f aca="true" t="shared" si="0" ref="H7:Q7">H8+H9+H10+H11+H12+H13+H14+H15+H16+H17+H18+H19+H20+H21</f>
        <v>886</v>
      </c>
      <c r="I7" s="49">
        <f t="shared" si="0"/>
        <v>562</v>
      </c>
      <c r="J7" s="49">
        <f t="shared" si="0"/>
        <v>0</v>
      </c>
      <c r="K7" s="49">
        <f t="shared" si="0"/>
        <v>0</v>
      </c>
      <c r="L7" s="49">
        <f t="shared" si="0"/>
        <v>612</v>
      </c>
      <c r="M7" s="49">
        <f t="shared" si="0"/>
        <v>756</v>
      </c>
      <c r="N7" s="49">
        <f t="shared" si="0"/>
        <v>44</v>
      </c>
      <c r="O7" s="49">
        <f t="shared" si="0"/>
        <v>36</v>
      </c>
      <c r="P7" s="49">
        <f t="shared" si="0"/>
        <v>0</v>
      </c>
      <c r="Q7" s="49">
        <f t="shared" si="0"/>
        <v>0</v>
      </c>
    </row>
    <row r="8" spans="1:17" ht="17.25" customHeight="1">
      <c r="A8" s="42" t="s">
        <v>88</v>
      </c>
      <c r="B8" s="50" t="s">
        <v>89</v>
      </c>
      <c r="C8" s="42">
        <v>2</v>
      </c>
      <c r="D8" s="42">
        <v>1</v>
      </c>
      <c r="E8" s="31"/>
      <c r="F8" s="42">
        <v>1</v>
      </c>
      <c r="G8" s="42">
        <f>L8+M8+N8+O8+P8+Q8</f>
        <v>172</v>
      </c>
      <c r="H8" s="31"/>
      <c r="I8" s="42">
        <v>172</v>
      </c>
      <c r="J8" s="42"/>
      <c r="K8" s="31"/>
      <c r="L8" s="42">
        <v>106</v>
      </c>
      <c r="M8" s="42">
        <v>66</v>
      </c>
      <c r="N8" s="42"/>
      <c r="O8" s="31"/>
      <c r="P8" s="31"/>
      <c r="Q8" s="51"/>
    </row>
    <row r="9" spans="1:17" ht="18" customHeight="1">
      <c r="A9" s="42" t="s">
        <v>90</v>
      </c>
      <c r="B9" s="50" t="s">
        <v>91</v>
      </c>
      <c r="C9" s="42">
        <v>2</v>
      </c>
      <c r="D9" s="42">
        <v>1.2</v>
      </c>
      <c r="E9" s="31"/>
      <c r="F9" s="42">
        <v>1</v>
      </c>
      <c r="G9" s="42">
        <f aca="true" t="shared" si="1" ref="G9:G21">L9+M9+N9+O9+P9+Q9</f>
        <v>160</v>
      </c>
      <c r="H9" s="42">
        <v>160</v>
      </c>
      <c r="I9" s="31"/>
      <c r="J9" s="31"/>
      <c r="K9" s="31"/>
      <c r="L9" s="42">
        <v>97</v>
      </c>
      <c r="M9" s="42">
        <v>63</v>
      </c>
      <c r="N9" s="42"/>
      <c r="O9" s="31"/>
      <c r="P9" s="31"/>
      <c r="Q9" s="51"/>
    </row>
    <row r="10" spans="1:17" ht="12.75">
      <c r="A10" s="42" t="s">
        <v>92</v>
      </c>
      <c r="B10" s="50" t="s">
        <v>93</v>
      </c>
      <c r="C10" s="31"/>
      <c r="D10" s="31">
        <v>1.2</v>
      </c>
      <c r="E10" s="31"/>
      <c r="F10" s="42">
        <v>1</v>
      </c>
      <c r="G10" s="42">
        <f t="shared" si="1"/>
        <v>78</v>
      </c>
      <c r="H10" s="31"/>
      <c r="I10" s="42">
        <v>78</v>
      </c>
      <c r="J10" s="42"/>
      <c r="K10" s="31"/>
      <c r="L10" s="31"/>
      <c r="M10" s="42">
        <v>78</v>
      </c>
      <c r="N10" s="42"/>
      <c r="O10" s="31"/>
      <c r="P10" s="31"/>
      <c r="Q10" s="51"/>
    </row>
    <row r="11" spans="1:17" ht="18.75" customHeight="1">
      <c r="A11" s="42" t="s">
        <v>94</v>
      </c>
      <c r="B11" s="50" t="s">
        <v>95</v>
      </c>
      <c r="C11" s="42">
        <v>2</v>
      </c>
      <c r="D11" s="42"/>
      <c r="E11" s="31"/>
      <c r="F11" s="42">
        <v>1</v>
      </c>
      <c r="G11" s="42">
        <f t="shared" si="1"/>
        <v>80</v>
      </c>
      <c r="H11" s="42">
        <v>80</v>
      </c>
      <c r="I11" s="31"/>
      <c r="J11" s="31"/>
      <c r="K11" s="31"/>
      <c r="L11" s="42">
        <v>40</v>
      </c>
      <c r="M11" s="42">
        <v>40</v>
      </c>
      <c r="N11" s="31"/>
      <c r="O11" s="31"/>
      <c r="P11" s="31"/>
      <c r="Q11" s="51"/>
    </row>
    <row r="12" spans="1:17" ht="18" customHeight="1">
      <c r="A12" s="42" t="s">
        <v>96</v>
      </c>
      <c r="B12" s="50" t="s">
        <v>97</v>
      </c>
      <c r="C12" s="31"/>
      <c r="D12" s="31">
        <v>1.2</v>
      </c>
      <c r="E12" s="31"/>
      <c r="F12" s="31"/>
      <c r="G12" s="42">
        <f t="shared" si="1"/>
        <v>42</v>
      </c>
      <c r="H12" s="42">
        <v>42</v>
      </c>
      <c r="I12" s="31"/>
      <c r="J12" s="31"/>
      <c r="K12" s="31"/>
      <c r="L12" s="42"/>
      <c r="M12" s="42">
        <v>42</v>
      </c>
      <c r="N12" s="31"/>
      <c r="O12" s="31"/>
      <c r="P12" s="31"/>
      <c r="Q12" s="51"/>
    </row>
    <row r="13" spans="1:17" ht="19.5" customHeight="1">
      <c r="A13" s="42" t="s">
        <v>98</v>
      </c>
      <c r="B13" s="50" t="s">
        <v>190</v>
      </c>
      <c r="C13" s="31"/>
      <c r="D13" s="31">
        <v>1.2</v>
      </c>
      <c r="E13" s="31"/>
      <c r="F13" s="42"/>
      <c r="G13" s="42">
        <f t="shared" si="1"/>
        <v>57</v>
      </c>
      <c r="H13" s="42">
        <v>57</v>
      </c>
      <c r="I13" s="31"/>
      <c r="J13" s="31"/>
      <c r="K13" s="31"/>
      <c r="L13" s="52"/>
      <c r="M13" s="31">
        <v>57</v>
      </c>
      <c r="N13" s="31"/>
      <c r="O13" s="31"/>
      <c r="P13" s="31"/>
      <c r="Q13" s="51"/>
    </row>
    <row r="14" spans="1:17" ht="19.5" customHeight="1">
      <c r="A14" s="42" t="s">
        <v>99</v>
      </c>
      <c r="B14" s="50" t="s">
        <v>100</v>
      </c>
      <c r="C14" s="42">
        <v>2</v>
      </c>
      <c r="D14" s="42">
        <v>1</v>
      </c>
      <c r="E14" s="31"/>
      <c r="F14" s="42">
        <v>1</v>
      </c>
      <c r="G14" s="42">
        <f t="shared" si="1"/>
        <v>186</v>
      </c>
      <c r="H14" s="42">
        <v>186</v>
      </c>
      <c r="I14" s="31"/>
      <c r="J14" s="31"/>
      <c r="K14" s="31"/>
      <c r="L14" s="42">
        <v>83</v>
      </c>
      <c r="M14" s="42">
        <v>103</v>
      </c>
      <c r="N14" s="42"/>
      <c r="O14" s="31"/>
      <c r="P14" s="31"/>
      <c r="Q14" s="51"/>
    </row>
    <row r="15" spans="1:17" ht="21" customHeight="1">
      <c r="A15" s="42" t="s">
        <v>101</v>
      </c>
      <c r="B15" s="50" t="s">
        <v>102</v>
      </c>
      <c r="C15" s="31"/>
      <c r="D15" s="31">
        <v>1.2</v>
      </c>
      <c r="E15" s="31"/>
      <c r="F15" s="42">
        <v>1</v>
      </c>
      <c r="G15" s="42">
        <f t="shared" si="1"/>
        <v>78</v>
      </c>
      <c r="H15" s="42">
        <v>34</v>
      </c>
      <c r="I15" s="42">
        <v>44</v>
      </c>
      <c r="J15" s="42"/>
      <c r="K15" s="31"/>
      <c r="L15" s="42">
        <v>36</v>
      </c>
      <c r="M15" s="42">
        <v>42</v>
      </c>
      <c r="N15" s="31"/>
      <c r="O15" s="31"/>
      <c r="P15" s="31"/>
      <c r="Q15" s="51"/>
    </row>
    <row r="16" spans="1:17" ht="17.25" customHeight="1">
      <c r="A16" s="42" t="s">
        <v>103</v>
      </c>
      <c r="B16" s="50" t="s">
        <v>104</v>
      </c>
      <c r="C16" s="42">
        <v>3</v>
      </c>
      <c r="D16" s="42">
        <v>1</v>
      </c>
      <c r="E16" s="31"/>
      <c r="F16" s="42">
        <v>1</v>
      </c>
      <c r="G16" s="42">
        <f t="shared" si="1"/>
        <v>148</v>
      </c>
      <c r="H16" s="42">
        <v>98</v>
      </c>
      <c r="I16" s="42">
        <v>50</v>
      </c>
      <c r="J16" s="42"/>
      <c r="K16" s="31"/>
      <c r="L16" s="42">
        <v>46</v>
      </c>
      <c r="M16" s="42">
        <v>58</v>
      </c>
      <c r="N16" s="42">
        <v>44</v>
      </c>
      <c r="O16" s="31"/>
      <c r="P16" s="31"/>
      <c r="Q16" s="51"/>
    </row>
    <row r="17" spans="1:17" ht="12.75">
      <c r="A17" s="42" t="s">
        <v>105</v>
      </c>
      <c r="B17" s="50" t="s">
        <v>106</v>
      </c>
      <c r="C17" s="31"/>
      <c r="D17" s="31">
        <v>1.2</v>
      </c>
      <c r="E17" s="31"/>
      <c r="F17" s="31">
        <v>1</v>
      </c>
      <c r="G17" s="42">
        <f t="shared" si="1"/>
        <v>117</v>
      </c>
      <c r="H17" s="42">
        <v>87</v>
      </c>
      <c r="I17" s="42">
        <v>30</v>
      </c>
      <c r="J17" s="42"/>
      <c r="K17" s="31"/>
      <c r="L17" s="42">
        <v>74</v>
      </c>
      <c r="M17" s="42">
        <v>43</v>
      </c>
      <c r="N17" s="31"/>
      <c r="O17" s="31"/>
      <c r="P17" s="31"/>
      <c r="Q17" s="51"/>
    </row>
    <row r="18" spans="1:17" ht="12.75">
      <c r="A18" s="42" t="s">
        <v>107</v>
      </c>
      <c r="B18" s="50" t="s">
        <v>108</v>
      </c>
      <c r="C18" s="31"/>
      <c r="D18" s="31">
        <v>1.2</v>
      </c>
      <c r="E18" s="31"/>
      <c r="F18" s="31"/>
      <c r="G18" s="42">
        <f t="shared" si="1"/>
        <v>40</v>
      </c>
      <c r="H18" s="42">
        <v>40</v>
      </c>
      <c r="I18" s="31"/>
      <c r="J18" s="31"/>
      <c r="K18" s="31"/>
      <c r="L18" s="31">
        <v>40</v>
      </c>
      <c r="M18" s="42"/>
      <c r="N18" s="31"/>
      <c r="O18" s="31"/>
      <c r="P18" s="31"/>
      <c r="Q18" s="51"/>
    </row>
    <row r="19" spans="1:17" ht="12.75">
      <c r="A19" s="42" t="s">
        <v>109</v>
      </c>
      <c r="B19" s="50" t="s">
        <v>110</v>
      </c>
      <c r="C19" s="31"/>
      <c r="D19" s="31">
        <v>1.2</v>
      </c>
      <c r="E19" s="31"/>
      <c r="F19" s="42"/>
      <c r="G19" s="42">
        <f t="shared" si="1"/>
        <v>38</v>
      </c>
      <c r="H19" s="42">
        <v>38</v>
      </c>
      <c r="I19" s="31"/>
      <c r="J19" s="31"/>
      <c r="K19" s="31"/>
      <c r="L19" s="42"/>
      <c r="M19" s="42">
        <v>38</v>
      </c>
      <c r="N19" s="31"/>
      <c r="O19" s="31"/>
      <c r="P19" s="31"/>
      <c r="Q19" s="51"/>
    </row>
    <row r="20" spans="1:17" ht="16.5" customHeight="1">
      <c r="A20" s="42" t="s">
        <v>111</v>
      </c>
      <c r="B20" s="50" t="s">
        <v>112</v>
      </c>
      <c r="C20" s="31"/>
      <c r="D20" s="31" t="s">
        <v>138</v>
      </c>
      <c r="E20" s="31"/>
      <c r="F20" s="31"/>
      <c r="G20" s="42">
        <f t="shared" si="1"/>
        <v>100</v>
      </c>
      <c r="H20" s="42">
        <v>64</v>
      </c>
      <c r="I20" s="42">
        <v>36</v>
      </c>
      <c r="J20" s="42"/>
      <c r="K20" s="31"/>
      <c r="L20" s="42">
        <v>22</v>
      </c>
      <c r="M20" s="42">
        <v>42</v>
      </c>
      <c r="N20" s="42"/>
      <c r="O20" s="42">
        <v>36</v>
      </c>
      <c r="P20" s="31"/>
      <c r="Q20" s="51"/>
    </row>
    <row r="21" spans="1:17" ht="12.75">
      <c r="A21" s="42" t="s">
        <v>113</v>
      </c>
      <c r="B21" s="50" t="s">
        <v>114</v>
      </c>
      <c r="C21" s="31"/>
      <c r="D21" s="31">
        <v>1.2</v>
      </c>
      <c r="E21" s="31"/>
      <c r="F21" s="31"/>
      <c r="G21" s="42">
        <f t="shared" si="1"/>
        <v>152</v>
      </c>
      <c r="H21" s="31"/>
      <c r="I21" s="42">
        <v>152</v>
      </c>
      <c r="J21" s="42"/>
      <c r="K21" s="31"/>
      <c r="L21" s="42">
        <v>68</v>
      </c>
      <c r="M21" s="42">
        <v>84</v>
      </c>
      <c r="N21" s="42"/>
      <c r="O21" s="31"/>
      <c r="P21" s="31"/>
      <c r="Q21" s="51"/>
    </row>
    <row r="22" spans="1:17" ht="12.75">
      <c r="A22" s="49" t="s">
        <v>139</v>
      </c>
      <c r="B22" s="53" t="s">
        <v>147</v>
      </c>
      <c r="C22" s="49"/>
      <c r="D22" s="49"/>
      <c r="E22" s="49"/>
      <c r="F22" s="49"/>
      <c r="G22" s="49">
        <f>G23+G24+G25+G26</f>
        <v>364</v>
      </c>
      <c r="H22" s="49">
        <f aca="true" t="shared" si="2" ref="H22:Q22">H23+H24+H25+H26</f>
        <v>18</v>
      </c>
      <c r="I22" s="49">
        <f t="shared" si="2"/>
        <v>346</v>
      </c>
      <c r="J22" s="49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49">
        <f t="shared" si="2"/>
        <v>48</v>
      </c>
      <c r="O22" s="49">
        <f t="shared" si="2"/>
        <v>200</v>
      </c>
      <c r="P22" s="49">
        <f t="shared" si="2"/>
        <v>100</v>
      </c>
      <c r="Q22" s="49">
        <f t="shared" si="2"/>
        <v>16</v>
      </c>
    </row>
    <row r="23" spans="1:17" ht="38.25">
      <c r="A23" s="105" t="s">
        <v>141</v>
      </c>
      <c r="B23" s="54" t="s">
        <v>191</v>
      </c>
      <c r="C23" s="52"/>
      <c r="D23" s="31">
        <v>4</v>
      </c>
      <c r="E23" s="31"/>
      <c r="F23" s="31">
        <v>1</v>
      </c>
      <c r="G23" s="31">
        <f>L23+M23+N23+O23+P23+Q23</f>
        <v>68</v>
      </c>
      <c r="H23" s="31"/>
      <c r="I23" s="31">
        <v>68</v>
      </c>
      <c r="J23" s="31"/>
      <c r="K23" s="31"/>
      <c r="L23" s="31"/>
      <c r="M23" s="31"/>
      <c r="N23" s="31"/>
      <c r="O23" s="31">
        <v>68</v>
      </c>
      <c r="P23" s="31"/>
      <c r="Q23" s="51"/>
    </row>
    <row r="24" spans="1:17" ht="37.5" customHeight="1">
      <c r="A24" s="106"/>
      <c r="B24" s="54" t="s">
        <v>192</v>
      </c>
      <c r="C24" s="52"/>
      <c r="D24" s="31">
        <v>5</v>
      </c>
      <c r="E24" s="31"/>
      <c r="F24" s="31">
        <v>1</v>
      </c>
      <c r="G24" s="31">
        <f>L24+M24+N24+O24+P24+Q24</f>
        <v>82</v>
      </c>
      <c r="H24" s="31"/>
      <c r="I24" s="31">
        <v>82</v>
      </c>
      <c r="J24" s="31"/>
      <c r="K24" s="31"/>
      <c r="L24" s="31"/>
      <c r="M24" s="31"/>
      <c r="N24" s="31"/>
      <c r="O24" s="31">
        <v>32</v>
      </c>
      <c r="P24" s="31">
        <v>50</v>
      </c>
      <c r="Q24" s="51"/>
    </row>
    <row r="25" spans="1:17" ht="25.5" customHeight="1">
      <c r="A25" s="31" t="s">
        <v>142</v>
      </c>
      <c r="B25" s="54" t="s">
        <v>143</v>
      </c>
      <c r="C25" s="52"/>
      <c r="D25" s="31">
        <v>5</v>
      </c>
      <c r="E25" s="31"/>
      <c r="F25" s="31"/>
      <c r="G25" s="31">
        <f>L25+M25+N25+O25+P25+Q25</f>
        <v>68</v>
      </c>
      <c r="H25" s="31">
        <v>18</v>
      </c>
      <c r="I25" s="31">
        <v>50</v>
      </c>
      <c r="J25" s="31"/>
      <c r="K25" s="31"/>
      <c r="L25" s="31"/>
      <c r="M25" s="31"/>
      <c r="N25" s="31"/>
      <c r="O25" s="31">
        <v>44</v>
      </c>
      <c r="P25" s="31">
        <v>24</v>
      </c>
      <c r="Q25" s="51"/>
    </row>
    <row r="26" spans="1:17" ht="28.5" customHeight="1">
      <c r="A26" s="31" t="s">
        <v>140</v>
      </c>
      <c r="B26" s="54" t="s">
        <v>144</v>
      </c>
      <c r="C26" s="31">
        <v>6</v>
      </c>
      <c r="D26" s="31" t="s">
        <v>210</v>
      </c>
      <c r="E26" s="31"/>
      <c r="F26" s="31"/>
      <c r="G26" s="31">
        <f>L26+M26+N26+O26+P26+Q26</f>
        <v>146</v>
      </c>
      <c r="H26" s="31"/>
      <c r="I26" s="31">
        <v>146</v>
      </c>
      <c r="J26" s="31"/>
      <c r="K26" s="31"/>
      <c r="L26" s="31"/>
      <c r="M26" s="31"/>
      <c r="N26" s="31">
        <v>48</v>
      </c>
      <c r="O26" s="31">
        <v>56</v>
      </c>
      <c r="P26" s="31">
        <v>26</v>
      </c>
      <c r="Q26" s="51">
        <v>16</v>
      </c>
    </row>
    <row r="27" spans="1:17" ht="12.75" customHeight="1">
      <c r="A27" s="112" t="s">
        <v>220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</row>
    <row r="28" spans="1:17" ht="25.5" customHeight="1">
      <c r="A28" s="49" t="s">
        <v>145</v>
      </c>
      <c r="B28" s="53" t="s">
        <v>146</v>
      </c>
      <c r="C28" s="49"/>
      <c r="D28" s="49"/>
      <c r="E28" s="49"/>
      <c r="F28" s="49"/>
      <c r="G28" s="49">
        <f>G29+G30+G31+G32+G33+G34+G35+G36</f>
        <v>1004</v>
      </c>
      <c r="H28" s="49">
        <f aca="true" t="shared" si="3" ref="H28:Q28">H29+H30+H31+H32+H33+H34+H35+H36</f>
        <v>344</v>
      </c>
      <c r="I28" s="49">
        <f t="shared" si="3"/>
        <v>264</v>
      </c>
      <c r="J28" s="49">
        <f t="shared" si="3"/>
        <v>396</v>
      </c>
      <c r="K28" s="49">
        <f t="shared" si="3"/>
        <v>0</v>
      </c>
      <c r="L28" s="49">
        <f t="shared" si="3"/>
        <v>0</v>
      </c>
      <c r="M28" s="49">
        <f t="shared" si="3"/>
        <v>0</v>
      </c>
      <c r="N28" s="49">
        <f t="shared" si="3"/>
        <v>484</v>
      </c>
      <c r="O28" s="49">
        <f t="shared" si="3"/>
        <v>520</v>
      </c>
      <c r="P28" s="49">
        <f t="shared" si="3"/>
        <v>0</v>
      </c>
      <c r="Q28" s="49">
        <f t="shared" si="3"/>
        <v>0</v>
      </c>
    </row>
    <row r="29" spans="1:17" ht="38.25">
      <c r="A29" s="31" t="s">
        <v>148</v>
      </c>
      <c r="B29" s="54" t="s">
        <v>175</v>
      </c>
      <c r="C29" s="31"/>
      <c r="D29" s="31">
        <v>3.4</v>
      </c>
      <c r="E29" s="31"/>
      <c r="F29" s="31">
        <v>1</v>
      </c>
      <c r="G29" s="31">
        <f>L29+M29+N29+O29+P29+Q29</f>
        <v>100</v>
      </c>
      <c r="H29" s="31"/>
      <c r="I29" s="31">
        <v>100</v>
      </c>
      <c r="J29" s="31"/>
      <c r="K29" s="31"/>
      <c r="L29" s="31"/>
      <c r="M29" s="31"/>
      <c r="N29" s="31">
        <v>60</v>
      </c>
      <c r="O29" s="31">
        <v>40</v>
      </c>
      <c r="P29" s="51"/>
      <c r="Q29" s="51"/>
    </row>
    <row r="30" spans="1:17" ht="38.25">
      <c r="A30" s="31" t="s">
        <v>149</v>
      </c>
      <c r="B30" s="54" t="s">
        <v>176</v>
      </c>
      <c r="C30" s="31"/>
      <c r="D30" s="31">
        <v>3.4</v>
      </c>
      <c r="E30" s="31"/>
      <c r="F30" s="31">
        <v>1</v>
      </c>
      <c r="G30" s="31">
        <f aca="true" t="shared" si="4" ref="G30:G38">L30+M30+N30+O30+P30+Q30</f>
        <v>94</v>
      </c>
      <c r="H30" s="31">
        <v>74</v>
      </c>
      <c r="I30" s="31">
        <v>20</v>
      </c>
      <c r="J30" s="31"/>
      <c r="K30" s="31"/>
      <c r="L30" s="31"/>
      <c r="M30" s="31"/>
      <c r="N30" s="31">
        <v>60</v>
      </c>
      <c r="O30" s="31">
        <v>34</v>
      </c>
      <c r="P30" s="31"/>
      <c r="Q30" s="51"/>
    </row>
    <row r="31" spans="1:17" ht="27" customHeight="1">
      <c r="A31" s="31" t="s">
        <v>150</v>
      </c>
      <c r="B31" s="54" t="s">
        <v>177</v>
      </c>
      <c r="C31" s="31"/>
      <c r="D31" s="31">
        <v>3.4</v>
      </c>
      <c r="E31" s="31"/>
      <c r="F31" s="31">
        <v>1</v>
      </c>
      <c r="G31" s="31">
        <f t="shared" si="4"/>
        <v>120</v>
      </c>
      <c r="H31" s="31">
        <v>42</v>
      </c>
      <c r="I31" s="31">
        <v>6</v>
      </c>
      <c r="J31" s="31">
        <v>72</v>
      </c>
      <c r="K31" s="31"/>
      <c r="L31" s="31"/>
      <c r="M31" s="31"/>
      <c r="N31" s="31">
        <v>48</v>
      </c>
      <c r="O31" s="31">
        <v>72</v>
      </c>
      <c r="P31" s="31"/>
      <c r="Q31" s="51"/>
    </row>
    <row r="32" spans="1:17" ht="38.25" customHeight="1">
      <c r="A32" s="31" t="s">
        <v>151</v>
      </c>
      <c r="B32" s="54" t="s">
        <v>178</v>
      </c>
      <c r="C32" s="31"/>
      <c r="D32" s="31">
        <v>4</v>
      </c>
      <c r="E32" s="31"/>
      <c r="F32" s="31"/>
      <c r="G32" s="31">
        <f t="shared" si="4"/>
        <v>50</v>
      </c>
      <c r="H32" s="31">
        <v>20</v>
      </c>
      <c r="I32" s="31">
        <v>30</v>
      </c>
      <c r="J32" s="31"/>
      <c r="K32" s="31"/>
      <c r="L32" s="31"/>
      <c r="M32" s="31"/>
      <c r="N32" s="31"/>
      <c r="O32" s="31">
        <v>50</v>
      </c>
      <c r="P32" s="31"/>
      <c r="Q32" s="51"/>
    </row>
    <row r="33" spans="1:17" ht="39.75" customHeight="1">
      <c r="A33" s="31" t="s">
        <v>152</v>
      </c>
      <c r="B33" s="54" t="s">
        <v>179</v>
      </c>
      <c r="C33" s="31">
        <v>4</v>
      </c>
      <c r="D33" s="31">
        <v>3</v>
      </c>
      <c r="E33" s="31"/>
      <c r="F33" s="31">
        <v>1</v>
      </c>
      <c r="G33" s="31">
        <f t="shared" si="4"/>
        <v>344</v>
      </c>
      <c r="H33" s="31">
        <v>128</v>
      </c>
      <c r="I33" s="31">
        <v>72</v>
      </c>
      <c r="J33" s="31">
        <v>144</v>
      </c>
      <c r="K33" s="31"/>
      <c r="L33" s="31"/>
      <c r="M33" s="31"/>
      <c r="N33" s="31">
        <v>200</v>
      </c>
      <c r="O33" s="31">
        <v>144</v>
      </c>
      <c r="P33" s="31"/>
      <c r="Q33" s="51"/>
    </row>
    <row r="34" spans="1:17" ht="40.5" customHeight="1">
      <c r="A34" s="31" t="s">
        <v>153</v>
      </c>
      <c r="B34" s="54" t="s">
        <v>180</v>
      </c>
      <c r="C34" s="31">
        <v>4</v>
      </c>
      <c r="D34" s="31">
        <v>3</v>
      </c>
      <c r="E34" s="31"/>
      <c r="F34" s="31">
        <v>1</v>
      </c>
      <c r="G34" s="31">
        <f t="shared" si="4"/>
        <v>188</v>
      </c>
      <c r="H34" s="31">
        <v>50</v>
      </c>
      <c r="I34" s="31">
        <v>30</v>
      </c>
      <c r="J34" s="31">
        <v>108</v>
      </c>
      <c r="K34" s="31"/>
      <c r="L34" s="31"/>
      <c r="M34" s="31"/>
      <c r="N34" s="31">
        <v>80</v>
      </c>
      <c r="O34" s="31">
        <v>108</v>
      </c>
      <c r="P34" s="31"/>
      <c r="Q34" s="51"/>
    </row>
    <row r="35" spans="1:17" ht="36" customHeight="1">
      <c r="A35" s="31" t="s">
        <v>154</v>
      </c>
      <c r="B35" s="54" t="s">
        <v>189</v>
      </c>
      <c r="C35" s="31"/>
      <c r="D35" s="31">
        <v>4</v>
      </c>
      <c r="E35" s="31"/>
      <c r="F35" s="31"/>
      <c r="G35" s="31">
        <f t="shared" si="4"/>
        <v>72</v>
      </c>
      <c r="H35" s="31"/>
      <c r="I35" s="31"/>
      <c r="J35" s="31">
        <v>72</v>
      </c>
      <c r="K35" s="31"/>
      <c r="L35" s="31"/>
      <c r="M35" s="31"/>
      <c r="N35" s="31"/>
      <c r="O35" s="31">
        <v>72</v>
      </c>
      <c r="P35" s="31"/>
      <c r="Q35" s="51"/>
    </row>
    <row r="36" spans="1:17" ht="25.5">
      <c r="A36" s="31" t="s">
        <v>160</v>
      </c>
      <c r="B36" s="54" t="s">
        <v>161</v>
      </c>
      <c r="C36" s="52"/>
      <c r="D36" s="55">
        <v>3</v>
      </c>
      <c r="E36" s="52"/>
      <c r="F36" s="31"/>
      <c r="G36" s="31">
        <f t="shared" si="4"/>
        <v>36</v>
      </c>
      <c r="H36" s="31">
        <v>30</v>
      </c>
      <c r="I36" s="31">
        <v>6</v>
      </c>
      <c r="J36" s="31"/>
      <c r="K36" s="31"/>
      <c r="L36" s="31"/>
      <c r="M36" s="31"/>
      <c r="N36" s="31">
        <v>36</v>
      </c>
      <c r="O36" s="31"/>
      <c r="P36" s="31"/>
      <c r="Q36" s="51"/>
    </row>
    <row r="37" spans="1:17" ht="12.75">
      <c r="A37" s="31" t="s">
        <v>165</v>
      </c>
      <c r="B37" s="56" t="s">
        <v>115</v>
      </c>
      <c r="C37" s="52"/>
      <c r="D37" s="52"/>
      <c r="E37" s="52"/>
      <c r="F37" s="31"/>
      <c r="G37" s="31">
        <f t="shared" si="4"/>
        <v>108</v>
      </c>
      <c r="H37" s="31">
        <v>108</v>
      </c>
      <c r="I37" s="31"/>
      <c r="J37" s="31"/>
      <c r="K37" s="31"/>
      <c r="L37" s="31"/>
      <c r="M37" s="31"/>
      <c r="N37" s="31">
        <v>36</v>
      </c>
      <c r="O37" s="31">
        <v>72</v>
      </c>
      <c r="P37" s="31"/>
      <c r="Q37" s="31"/>
    </row>
    <row r="38" spans="1:17" ht="38.25">
      <c r="A38" s="31" t="s">
        <v>196</v>
      </c>
      <c r="B38" s="56" t="s">
        <v>221</v>
      </c>
      <c r="C38" s="52"/>
      <c r="D38" s="52"/>
      <c r="E38" s="52"/>
      <c r="F38" s="31"/>
      <c r="G38" s="31">
        <f t="shared" si="4"/>
        <v>36</v>
      </c>
      <c r="H38" s="31">
        <v>36</v>
      </c>
      <c r="I38" s="31"/>
      <c r="J38" s="31"/>
      <c r="K38" s="31"/>
      <c r="L38" s="31"/>
      <c r="M38" s="31"/>
      <c r="N38" s="31"/>
      <c r="O38" s="31">
        <v>36</v>
      </c>
      <c r="P38" s="31"/>
      <c r="Q38" s="31"/>
    </row>
    <row r="39" spans="1:17" ht="12.75" customHeight="1">
      <c r="A39" s="112" t="s">
        <v>197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1:17" ht="12.75">
      <c r="A40" s="49" t="s">
        <v>145</v>
      </c>
      <c r="B40" s="53" t="s">
        <v>146</v>
      </c>
      <c r="C40" s="49"/>
      <c r="D40" s="49"/>
      <c r="E40" s="49"/>
      <c r="F40" s="49"/>
      <c r="G40" s="49">
        <f>G41+G42+G43+G44+G45+G46+G47+G48</f>
        <v>1252</v>
      </c>
      <c r="H40" s="49">
        <f aca="true" t="shared" si="5" ref="H40:Q40">H41+H42+H43+H44+H45+H48+H46+H47</f>
        <v>424</v>
      </c>
      <c r="I40" s="49">
        <f t="shared" si="5"/>
        <v>216</v>
      </c>
      <c r="J40" s="49">
        <f t="shared" si="5"/>
        <v>612</v>
      </c>
      <c r="K40" s="49">
        <f t="shared" si="5"/>
        <v>0</v>
      </c>
      <c r="L40" s="49">
        <f t="shared" si="5"/>
        <v>0</v>
      </c>
      <c r="M40" s="49">
        <f t="shared" si="5"/>
        <v>0</v>
      </c>
      <c r="N40" s="49">
        <f t="shared" si="5"/>
        <v>0</v>
      </c>
      <c r="O40" s="49">
        <f t="shared" si="5"/>
        <v>0</v>
      </c>
      <c r="P40" s="49">
        <f t="shared" si="5"/>
        <v>512</v>
      </c>
      <c r="Q40" s="49">
        <f t="shared" si="5"/>
        <v>740</v>
      </c>
    </row>
    <row r="41" spans="1:17" ht="38.25">
      <c r="A41" s="31" t="s">
        <v>155</v>
      </c>
      <c r="B41" s="56" t="s">
        <v>181</v>
      </c>
      <c r="C41" s="31"/>
      <c r="D41" s="31">
        <v>5.6</v>
      </c>
      <c r="E41" s="31">
        <v>1</v>
      </c>
      <c r="F41" s="31"/>
      <c r="G41" s="31">
        <f>L41+M41+N41+O41+P41+Q41</f>
        <v>102</v>
      </c>
      <c r="H41" s="31">
        <v>76</v>
      </c>
      <c r="I41" s="31">
        <v>26</v>
      </c>
      <c r="J41" s="31"/>
      <c r="K41" s="31"/>
      <c r="L41" s="31"/>
      <c r="M41" s="31"/>
      <c r="N41" s="31"/>
      <c r="O41" s="31"/>
      <c r="P41" s="31">
        <v>50</v>
      </c>
      <c r="Q41" s="31">
        <v>52</v>
      </c>
    </row>
    <row r="42" spans="1:17" ht="25.5">
      <c r="A42" s="31" t="s">
        <v>156</v>
      </c>
      <c r="B42" s="56" t="s">
        <v>182</v>
      </c>
      <c r="C42" s="31"/>
      <c r="D42" s="31">
        <v>5.6</v>
      </c>
      <c r="E42" s="31"/>
      <c r="F42" s="31"/>
      <c r="G42" s="31">
        <f aca="true" t="shared" si="6" ref="G42:G50">L42+M42+N42+O42+P42+Q42</f>
        <v>84</v>
      </c>
      <c r="H42" s="31">
        <v>72</v>
      </c>
      <c r="I42" s="31">
        <v>12</v>
      </c>
      <c r="J42" s="31"/>
      <c r="K42" s="31"/>
      <c r="L42" s="31"/>
      <c r="M42" s="31"/>
      <c r="N42" s="31"/>
      <c r="O42" s="31"/>
      <c r="P42" s="31">
        <v>36</v>
      </c>
      <c r="Q42" s="31">
        <v>48</v>
      </c>
    </row>
    <row r="43" spans="1:17" ht="38.25">
      <c r="A43" s="31" t="s">
        <v>157</v>
      </c>
      <c r="B43" s="56" t="s">
        <v>185</v>
      </c>
      <c r="C43" s="31"/>
      <c r="D43" s="31">
        <v>6</v>
      </c>
      <c r="E43" s="31">
        <v>1</v>
      </c>
      <c r="F43" s="31"/>
      <c r="G43" s="31">
        <f t="shared" si="6"/>
        <v>46</v>
      </c>
      <c r="H43" s="31">
        <v>26</v>
      </c>
      <c r="I43" s="31">
        <v>20</v>
      </c>
      <c r="J43" s="31"/>
      <c r="K43" s="31"/>
      <c r="L43" s="31"/>
      <c r="M43" s="31"/>
      <c r="N43" s="31"/>
      <c r="O43" s="31"/>
      <c r="P43" s="31"/>
      <c r="Q43" s="31">
        <v>46</v>
      </c>
    </row>
    <row r="44" spans="1:17" ht="38.25">
      <c r="A44" s="31" t="s">
        <v>158</v>
      </c>
      <c r="B44" s="56" t="s">
        <v>183</v>
      </c>
      <c r="C44" s="31">
        <v>6</v>
      </c>
      <c r="D44" s="31">
        <v>5</v>
      </c>
      <c r="E44" s="31">
        <v>1</v>
      </c>
      <c r="F44" s="31"/>
      <c r="G44" s="31">
        <f t="shared" si="6"/>
        <v>364</v>
      </c>
      <c r="H44" s="31">
        <v>102</v>
      </c>
      <c r="I44" s="31">
        <v>82</v>
      </c>
      <c r="J44" s="31">
        <v>180</v>
      </c>
      <c r="K44" s="31"/>
      <c r="L44" s="31"/>
      <c r="M44" s="31"/>
      <c r="N44" s="31"/>
      <c r="O44" s="31"/>
      <c r="P44" s="31">
        <v>220</v>
      </c>
      <c r="Q44" s="31">
        <v>144</v>
      </c>
    </row>
    <row r="45" spans="1:17" ht="30.75" customHeight="1">
      <c r="A45" s="31" t="s">
        <v>159</v>
      </c>
      <c r="B45" s="56" t="s">
        <v>186</v>
      </c>
      <c r="C45" s="31">
        <v>6</v>
      </c>
      <c r="D45" s="31">
        <v>5</v>
      </c>
      <c r="E45" s="31">
        <v>1</v>
      </c>
      <c r="F45" s="31"/>
      <c r="G45" s="31">
        <f t="shared" si="6"/>
        <v>104</v>
      </c>
      <c r="H45" s="31">
        <v>38</v>
      </c>
      <c r="I45" s="31">
        <v>30</v>
      </c>
      <c r="J45" s="31">
        <v>36</v>
      </c>
      <c r="K45" s="31"/>
      <c r="L45" s="31"/>
      <c r="M45" s="31"/>
      <c r="N45" s="31"/>
      <c r="O45" s="31"/>
      <c r="P45" s="31">
        <v>68</v>
      </c>
      <c r="Q45" s="31">
        <v>36</v>
      </c>
    </row>
    <row r="46" spans="1:17" ht="25.5">
      <c r="A46" s="31" t="s">
        <v>162</v>
      </c>
      <c r="B46" s="56" t="s">
        <v>184</v>
      </c>
      <c r="C46" s="31"/>
      <c r="D46" s="31">
        <v>5.6</v>
      </c>
      <c r="E46" s="31">
        <v>1</v>
      </c>
      <c r="F46" s="31"/>
      <c r="G46" s="31">
        <f t="shared" si="6"/>
        <v>156</v>
      </c>
      <c r="H46" s="31">
        <v>80</v>
      </c>
      <c r="I46" s="31">
        <v>40</v>
      </c>
      <c r="J46" s="31">
        <v>36</v>
      </c>
      <c r="K46" s="31"/>
      <c r="L46" s="31"/>
      <c r="M46" s="31"/>
      <c r="N46" s="31"/>
      <c r="O46" s="31"/>
      <c r="P46" s="31">
        <v>120</v>
      </c>
      <c r="Q46" s="31">
        <v>36</v>
      </c>
    </row>
    <row r="47" spans="1:17" ht="25.5">
      <c r="A47" s="31" t="s">
        <v>163</v>
      </c>
      <c r="B47" s="56" t="s">
        <v>188</v>
      </c>
      <c r="C47" s="31"/>
      <c r="D47" s="31">
        <v>6</v>
      </c>
      <c r="E47" s="31"/>
      <c r="F47" s="31"/>
      <c r="G47" s="31">
        <f t="shared" si="6"/>
        <v>360</v>
      </c>
      <c r="H47" s="31"/>
      <c r="I47" s="31"/>
      <c r="J47" s="31">
        <v>360</v>
      </c>
      <c r="K47" s="31"/>
      <c r="L47" s="31"/>
      <c r="M47" s="31"/>
      <c r="N47" s="31"/>
      <c r="O47" s="31"/>
      <c r="P47" s="31"/>
      <c r="Q47" s="31">
        <v>360</v>
      </c>
    </row>
    <row r="48" spans="1:17" ht="25.5">
      <c r="A48" s="31" t="s">
        <v>164</v>
      </c>
      <c r="B48" s="56" t="s">
        <v>161</v>
      </c>
      <c r="C48" s="31"/>
      <c r="D48" s="31">
        <v>5.6</v>
      </c>
      <c r="E48" s="31"/>
      <c r="F48" s="31"/>
      <c r="G48" s="31">
        <f t="shared" si="6"/>
        <v>36</v>
      </c>
      <c r="H48" s="31">
        <v>30</v>
      </c>
      <c r="I48" s="31">
        <v>6</v>
      </c>
      <c r="J48" s="31"/>
      <c r="K48" s="31"/>
      <c r="L48" s="31"/>
      <c r="M48" s="31"/>
      <c r="N48" s="31"/>
      <c r="O48" s="31"/>
      <c r="P48" s="31">
        <v>18</v>
      </c>
      <c r="Q48" s="31">
        <v>18</v>
      </c>
    </row>
    <row r="49" spans="1:17" s="19" customFormat="1" ht="12.75">
      <c r="A49" s="31" t="s">
        <v>167</v>
      </c>
      <c r="B49" s="56" t="s">
        <v>115</v>
      </c>
      <c r="C49" s="31"/>
      <c r="D49" s="31"/>
      <c r="E49" s="31"/>
      <c r="F49" s="31"/>
      <c r="G49" s="31">
        <f t="shared" si="6"/>
        <v>72</v>
      </c>
      <c r="H49" s="31">
        <v>72</v>
      </c>
      <c r="I49" s="31"/>
      <c r="J49" s="31"/>
      <c r="K49" s="31"/>
      <c r="L49" s="31"/>
      <c r="M49" s="31"/>
      <c r="N49" s="31"/>
      <c r="O49" s="31"/>
      <c r="P49" s="31"/>
      <c r="Q49" s="31">
        <v>72</v>
      </c>
    </row>
    <row r="50" spans="1:17" s="19" customFormat="1" ht="12.75">
      <c r="A50" s="31" t="s">
        <v>168</v>
      </c>
      <c r="B50" s="56" t="s">
        <v>126</v>
      </c>
      <c r="C50" s="31"/>
      <c r="D50" s="31"/>
      <c r="E50" s="31"/>
      <c r="F50" s="31"/>
      <c r="G50" s="31">
        <f t="shared" si="6"/>
        <v>36</v>
      </c>
      <c r="H50" s="31">
        <v>36</v>
      </c>
      <c r="I50" s="31"/>
      <c r="J50" s="31"/>
      <c r="K50" s="31"/>
      <c r="L50" s="31"/>
      <c r="M50" s="31"/>
      <c r="N50" s="31"/>
      <c r="O50" s="31"/>
      <c r="P50" s="31"/>
      <c r="Q50" s="31">
        <v>36</v>
      </c>
    </row>
    <row r="51" spans="1:17" ht="25.5">
      <c r="A51" s="49"/>
      <c r="B51" s="57" t="s">
        <v>166</v>
      </c>
      <c r="C51" s="49"/>
      <c r="D51" s="49"/>
      <c r="E51" s="49"/>
      <c r="F51" s="49"/>
      <c r="G51" s="49">
        <f aca="true" t="shared" si="7" ref="G51:Q51">G40+G28+G22+G7+G49+G50+G37+G38</f>
        <v>4320</v>
      </c>
      <c r="H51" s="49">
        <f t="shared" si="7"/>
        <v>1924</v>
      </c>
      <c r="I51" s="49">
        <f t="shared" si="7"/>
        <v>1388</v>
      </c>
      <c r="J51" s="49">
        <f t="shared" si="7"/>
        <v>1008</v>
      </c>
      <c r="K51" s="49">
        <f t="shared" si="7"/>
        <v>0</v>
      </c>
      <c r="L51" s="49">
        <f t="shared" si="7"/>
        <v>612</v>
      </c>
      <c r="M51" s="49">
        <f t="shared" si="7"/>
        <v>756</v>
      </c>
      <c r="N51" s="49">
        <f t="shared" si="7"/>
        <v>612</v>
      </c>
      <c r="O51" s="49">
        <f t="shared" si="7"/>
        <v>864</v>
      </c>
      <c r="P51" s="49">
        <f t="shared" si="7"/>
        <v>612</v>
      </c>
      <c r="Q51" s="49">
        <f t="shared" si="7"/>
        <v>864</v>
      </c>
    </row>
    <row r="52" spans="1:17" ht="12.75" hidden="1">
      <c r="A52" s="26"/>
      <c r="B52" s="28"/>
      <c r="C52" s="29"/>
      <c r="D52" s="29"/>
      <c r="E52" s="30"/>
      <c r="F52" s="30"/>
      <c r="G52" s="29"/>
      <c r="H52" s="29"/>
      <c r="I52" s="29"/>
      <c r="J52" s="29"/>
      <c r="K52" s="29"/>
      <c r="L52" s="29">
        <f aca="true" t="shared" si="8" ref="L52:Q52">L53/36</f>
        <v>17</v>
      </c>
      <c r="M52" s="29">
        <f t="shared" si="8"/>
        <v>21</v>
      </c>
      <c r="N52" s="29">
        <f t="shared" si="8"/>
        <v>16</v>
      </c>
      <c r="O52" s="29">
        <f t="shared" si="8"/>
        <v>21</v>
      </c>
      <c r="P52" s="29">
        <f t="shared" si="8"/>
        <v>17</v>
      </c>
      <c r="Q52" s="29">
        <f t="shared" si="8"/>
        <v>21</v>
      </c>
    </row>
    <row r="53" spans="1:17" ht="12.75" hidden="1">
      <c r="A53" s="26"/>
      <c r="B53" s="28" t="s">
        <v>171</v>
      </c>
      <c r="C53" s="29"/>
      <c r="D53" s="29"/>
      <c r="E53" s="30"/>
      <c r="F53" s="30"/>
      <c r="G53" s="29">
        <f>G7+G22+G28+G40</f>
        <v>4068</v>
      </c>
      <c r="H53" s="29">
        <f aca="true" t="shared" si="9" ref="H53:Q53">H7+H22+H28+H40</f>
        <v>1672</v>
      </c>
      <c r="I53" s="29">
        <f t="shared" si="9"/>
        <v>1388</v>
      </c>
      <c r="J53" s="29">
        <f t="shared" si="9"/>
        <v>1008</v>
      </c>
      <c r="K53" s="29">
        <f t="shared" si="9"/>
        <v>0</v>
      </c>
      <c r="L53" s="29">
        <f t="shared" si="9"/>
        <v>612</v>
      </c>
      <c r="M53" s="29">
        <f t="shared" si="9"/>
        <v>756</v>
      </c>
      <c r="N53" s="29">
        <f t="shared" si="9"/>
        <v>576</v>
      </c>
      <c r="O53" s="29">
        <f t="shared" si="9"/>
        <v>756</v>
      </c>
      <c r="P53" s="29">
        <f t="shared" si="9"/>
        <v>612</v>
      </c>
      <c r="Q53" s="29">
        <f t="shared" si="9"/>
        <v>756</v>
      </c>
    </row>
    <row r="54" spans="1:17" ht="12.75" hidden="1">
      <c r="A54" s="26"/>
      <c r="B54" s="28" t="s">
        <v>174</v>
      </c>
      <c r="C54" s="29"/>
      <c r="D54" s="29"/>
      <c r="E54" s="30"/>
      <c r="F54" s="30"/>
      <c r="G54" s="29"/>
      <c r="H54" s="29"/>
      <c r="I54" s="29"/>
      <c r="J54" s="29"/>
      <c r="K54" s="29"/>
      <c r="L54" s="29"/>
      <c r="M54" s="29">
        <v>2</v>
      </c>
      <c r="N54" s="29">
        <v>1</v>
      </c>
      <c r="O54" s="29">
        <v>2</v>
      </c>
      <c r="P54" s="29"/>
      <c r="Q54" s="29">
        <v>2</v>
      </c>
    </row>
    <row r="55" spans="1:17" ht="12.75" hidden="1">
      <c r="A55" s="26"/>
      <c r="B55" s="28" t="s">
        <v>125</v>
      </c>
      <c r="C55" s="29"/>
      <c r="D55" s="29"/>
      <c r="E55" s="30"/>
      <c r="F55" s="30"/>
      <c r="G55" s="29"/>
      <c r="H55" s="29"/>
      <c r="I55" s="29"/>
      <c r="J55" s="29"/>
      <c r="K55" s="29"/>
      <c r="L55" s="29"/>
      <c r="M55" s="29"/>
      <c r="N55" s="29"/>
      <c r="O55" s="29">
        <v>1</v>
      </c>
      <c r="P55" s="29"/>
      <c r="Q55" s="29">
        <v>1</v>
      </c>
    </row>
    <row r="56" spans="1:17" ht="12.75" hidden="1">
      <c r="A56" s="26"/>
      <c r="B56" s="28" t="s">
        <v>25</v>
      </c>
      <c r="C56" s="29"/>
      <c r="D56" s="29"/>
      <c r="E56" s="30"/>
      <c r="F56" s="30"/>
      <c r="G56" s="29"/>
      <c r="H56" s="29"/>
      <c r="I56" s="29"/>
      <c r="J56" s="29"/>
      <c r="K56" s="29"/>
      <c r="L56" s="29">
        <v>2</v>
      </c>
      <c r="M56" s="29">
        <v>9</v>
      </c>
      <c r="N56" s="29">
        <v>2</v>
      </c>
      <c r="O56" s="29">
        <v>9</v>
      </c>
      <c r="P56" s="29">
        <v>2</v>
      </c>
      <c r="Q56" s="29"/>
    </row>
    <row r="57" spans="1:17" ht="12.75" hidden="1">
      <c r="A57" s="26"/>
      <c r="B57" s="28" t="s">
        <v>134</v>
      </c>
      <c r="C57" s="29"/>
      <c r="D57" s="29"/>
      <c r="E57" s="30"/>
      <c r="F57" s="30"/>
      <c r="G57" s="29"/>
      <c r="H57" s="29"/>
      <c r="I57" s="29"/>
      <c r="J57" s="29"/>
      <c r="K57" s="29"/>
      <c r="L57" s="29"/>
      <c r="M57" s="29">
        <v>1</v>
      </c>
      <c r="N57" s="29"/>
      <c r="O57" s="29"/>
      <c r="P57" s="29"/>
      <c r="Q57" s="29"/>
    </row>
    <row r="58" spans="1:17" ht="12.75" hidden="1">
      <c r="A58" s="26"/>
      <c r="B58" s="28" t="s">
        <v>169</v>
      </c>
      <c r="C58" s="29"/>
      <c r="D58" s="29"/>
      <c r="E58" s="30"/>
      <c r="F58" s="30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 hidden="1">
      <c r="A59" s="26"/>
      <c r="B59" s="28" t="s">
        <v>172</v>
      </c>
      <c r="C59" s="29"/>
      <c r="D59" s="29"/>
      <c r="E59" s="30"/>
      <c r="F59" s="30"/>
      <c r="G59" s="29"/>
      <c r="H59" s="29"/>
      <c r="I59" s="29"/>
      <c r="J59" s="29"/>
      <c r="K59" s="29"/>
      <c r="L59" s="29">
        <f aca="true" t="shared" si="10" ref="L59:Q59">L55+L56+L57+L52+L54+L58</f>
        <v>19</v>
      </c>
      <c r="M59" s="29">
        <f t="shared" si="10"/>
        <v>33</v>
      </c>
      <c r="N59" s="29">
        <f t="shared" si="10"/>
        <v>19</v>
      </c>
      <c r="O59" s="29">
        <f t="shared" si="10"/>
        <v>33</v>
      </c>
      <c r="P59" s="29">
        <f t="shared" si="10"/>
        <v>19</v>
      </c>
      <c r="Q59" s="29">
        <f t="shared" si="10"/>
        <v>24</v>
      </c>
    </row>
    <row r="60" spans="1:17" ht="12.75" hidden="1">
      <c r="A60" s="26"/>
      <c r="B60" s="28" t="s">
        <v>173</v>
      </c>
      <c r="C60" s="29"/>
      <c r="D60" s="29"/>
      <c r="E60" s="30"/>
      <c r="F60" s="30"/>
      <c r="G60" s="29"/>
      <c r="H60" s="29"/>
      <c r="I60" s="29"/>
      <c r="J60" s="29"/>
      <c r="K60" s="29"/>
      <c r="L60" s="29"/>
      <c r="M60" s="29">
        <f>L59+M59</f>
        <v>52</v>
      </c>
      <c r="N60" s="29"/>
      <c r="O60" s="29">
        <f>N59+O59</f>
        <v>52</v>
      </c>
      <c r="P60" s="29"/>
      <c r="Q60" s="29">
        <f>P59+Q59</f>
        <v>43</v>
      </c>
    </row>
    <row r="61" spans="1:17" ht="12.75">
      <c r="A61" s="15"/>
      <c r="B61" s="23" t="s">
        <v>116</v>
      </c>
      <c r="C61" s="15"/>
      <c r="D61" s="15"/>
      <c r="E61" s="15"/>
      <c r="F61" s="15"/>
      <c r="G61" s="15">
        <f>G51</f>
        <v>4320</v>
      </c>
      <c r="H61" s="15">
        <f aca="true" t="shared" si="11" ref="H61:Q61">H51</f>
        <v>1924</v>
      </c>
      <c r="I61" s="15">
        <f t="shared" si="11"/>
        <v>1388</v>
      </c>
      <c r="J61" s="15">
        <f t="shared" si="11"/>
        <v>1008</v>
      </c>
      <c r="K61" s="15">
        <f t="shared" si="11"/>
        <v>0</v>
      </c>
      <c r="L61" s="15">
        <f t="shared" si="11"/>
        <v>612</v>
      </c>
      <c r="M61" s="15">
        <f t="shared" si="11"/>
        <v>756</v>
      </c>
      <c r="N61" s="15">
        <f t="shared" si="11"/>
        <v>612</v>
      </c>
      <c r="O61" s="15">
        <f t="shared" si="11"/>
        <v>864</v>
      </c>
      <c r="P61" s="15">
        <f t="shared" si="11"/>
        <v>612</v>
      </c>
      <c r="Q61" s="15">
        <f t="shared" si="11"/>
        <v>864</v>
      </c>
    </row>
    <row r="62" spans="1:17" ht="12.75">
      <c r="A62" s="15" t="s">
        <v>59</v>
      </c>
      <c r="B62" s="23" t="s">
        <v>117</v>
      </c>
      <c r="C62" s="15"/>
      <c r="D62" s="15"/>
      <c r="E62" s="15"/>
      <c r="F62" s="15"/>
      <c r="G62" s="15">
        <v>300</v>
      </c>
      <c r="H62" s="15"/>
      <c r="I62" s="15"/>
      <c r="J62" s="15"/>
      <c r="K62" s="15"/>
      <c r="L62" s="15"/>
      <c r="M62" s="15"/>
      <c r="N62" s="15"/>
      <c r="O62" s="15"/>
      <c r="P62" s="15"/>
      <c r="Q62" s="14"/>
    </row>
    <row r="63" spans="1:17" ht="12.75">
      <c r="A63" s="15" t="s">
        <v>118</v>
      </c>
      <c r="B63" s="23" t="s">
        <v>119</v>
      </c>
      <c r="C63" s="15"/>
      <c r="D63" s="15"/>
      <c r="E63" s="15"/>
      <c r="F63" s="15"/>
      <c r="G63" s="15">
        <v>340</v>
      </c>
      <c r="H63" s="15"/>
      <c r="I63" s="15"/>
      <c r="J63" s="15"/>
      <c r="K63" s="15"/>
      <c r="L63" s="15"/>
      <c r="M63" s="15"/>
      <c r="N63" s="15"/>
      <c r="O63" s="15"/>
      <c r="P63" s="15"/>
      <c r="Q63" s="14"/>
    </row>
    <row r="64" spans="1:17" ht="12.75">
      <c r="A64" s="27"/>
      <c r="B64" s="24" t="s">
        <v>120</v>
      </c>
      <c r="C64" s="14"/>
      <c r="D64" s="14"/>
      <c r="E64" s="14"/>
      <c r="F64" s="14"/>
      <c r="G64" s="14">
        <v>68</v>
      </c>
      <c r="H64" s="14"/>
      <c r="I64" s="14"/>
      <c r="J64" s="14"/>
      <c r="K64" s="14"/>
      <c r="L64" s="14">
        <v>23</v>
      </c>
      <c r="M64" s="14">
        <v>21</v>
      </c>
      <c r="N64" s="14">
        <v>24</v>
      </c>
      <c r="O64" s="15"/>
      <c r="P64" s="15"/>
      <c r="Q64" s="14"/>
    </row>
    <row r="65" spans="1:17" ht="25.5">
      <c r="A65" s="27"/>
      <c r="B65" s="22" t="s">
        <v>135</v>
      </c>
      <c r="C65" s="14"/>
      <c r="D65" s="14"/>
      <c r="E65" s="14"/>
      <c r="F65" s="14"/>
      <c r="G65" s="14">
        <v>36</v>
      </c>
      <c r="H65" s="14"/>
      <c r="I65" s="14"/>
      <c r="J65" s="14"/>
      <c r="K65" s="14"/>
      <c r="L65" s="14"/>
      <c r="M65" s="14"/>
      <c r="N65" s="14"/>
      <c r="O65" s="15"/>
      <c r="P65" s="15"/>
      <c r="Q65" s="14">
        <v>36</v>
      </c>
    </row>
    <row r="66" spans="1:17" ht="12.75">
      <c r="A66" s="27"/>
      <c r="B66" s="23" t="s">
        <v>121</v>
      </c>
      <c r="C66" s="15"/>
      <c r="D66" s="15"/>
      <c r="E66" s="15"/>
      <c r="F66" s="15"/>
      <c r="G66" s="15">
        <f>G61+G62+G63</f>
        <v>4960</v>
      </c>
      <c r="H66" s="15">
        <f aca="true" t="shared" si="12" ref="H66:Q66">H61+H62+H63</f>
        <v>1924</v>
      </c>
      <c r="I66" s="15">
        <f t="shared" si="12"/>
        <v>1388</v>
      </c>
      <c r="J66" s="15">
        <f t="shared" si="12"/>
        <v>1008</v>
      </c>
      <c r="K66" s="15">
        <f t="shared" si="12"/>
        <v>0</v>
      </c>
      <c r="L66" s="15">
        <f t="shared" si="12"/>
        <v>612</v>
      </c>
      <c r="M66" s="15">
        <f t="shared" si="12"/>
        <v>756</v>
      </c>
      <c r="N66" s="15">
        <f t="shared" si="12"/>
        <v>612</v>
      </c>
      <c r="O66" s="15">
        <f t="shared" si="12"/>
        <v>864</v>
      </c>
      <c r="P66" s="15">
        <f t="shared" si="12"/>
        <v>612</v>
      </c>
      <c r="Q66" s="15">
        <f t="shared" si="12"/>
        <v>864</v>
      </c>
    </row>
    <row r="69" spans="2:16" ht="12.75">
      <c r="B69" s="18" t="s">
        <v>193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2:16" ht="12.75"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ht="12.75"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ht="12.75">
      <c r="B72" s="21" t="s">
        <v>128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ht="12.75">
      <c r="B73" s="21" t="s">
        <v>198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2:16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</sheetData>
  <sheetProtection/>
  <mergeCells count="21">
    <mergeCell ref="A39:Q39"/>
    <mergeCell ref="J4:J5"/>
    <mergeCell ref="A2:A5"/>
    <mergeCell ref="B2:B5"/>
    <mergeCell ref="C2:E2"/>
    <mergeCell ref="L2:Q2"/>
    <mergeCell ref="L3:M3"/>
    <mergeCell ref="G2:K2"/>
    <mergeCell ref="K4:K5"/>
    <mergeCell ref="E3:E5"/>
    <mergeCell ref="A27:Q27"/>
    <mergeCell ref="C3:C5"/>
    <mergeCell ref="H3:K3"/>
    <mergeCell ref="P3:Q3"/>
    <mergeCell ref="N3:O3"/>
    <mergeCell ref="G3:G5"/>
    <mergeCell ref="H4:H5"/>
    <mergeCell ref="A23:A24"/>
    <mergeCell ref="D3:D5"/>
    <mergeCell ref="I4:I5"/>
    <mergeCell ref="F2:F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zoomScale="110" zoomScaleNormal="110" zoomScalePageLayoutView="0" workbookViewId="0" topLeftCell="A43">
      <selection activeCell="O47" sqref="O47"/>
    </sheetView>
  </sheetViews>
  <sheetFormatPr defaultColWidth="9.00390625" defaultRowHeight="12.75"/>
  <cols>
    <col min="1" max="1" width="9.25390625" style="0" customWidth="1"/>
    <col min="2" max="2" width="33.125" style="0" customWidth="1"/>
    <col min="3" max="4" width="6.00390625" style="0" customWidth="1"/>
    <col min="5" max="5" width="5.375" style="0" customWidth="1"/>
    <col min="6" max="6" width="7.125" style="0" customWidth="1"/>
    <col min="7" max="7" width="6.25390625" style="0" customWidth="1"/>
    <col min="8" max="8" width="6.75390625" style="0" customWidth="1"/>
    <col min="9" max="10" width="8.375" style="0" customWidth="1"/>
    <col min="11" max="11" width="5.125" style="0" customWidth="1"/>
    <col min="12" max="12" width="6.375" style="0" customWidth="1"/>
    <col min="13" max="14" width="6.625" style="0" customWidth="1"/>
    <col min="15" max="15" width="7.125" style="0" customWidth="1"/>
    <col min="16" max="17" width="6.875" style="0" customWidth="1"/>
  </cols>
  <sheetData>
    <row r="1" spans="3:4" ht="18.75" customHeight="1">
      <c r="C1" s="17" t="s">
        <v>127</v>
      </c>
      <c r="D1" s="17"/>
    </row>
    <row r="2" spans="1:17" ht="47.25" customHeight="1">
      <c r="A2" s="111" t="s">
        <v>67</v>
      </c>
      <c r="B2" s="111" t="s">
        <v>68</v>
      </c>
      <c r="C2" s="111" t="s">
        <v>69</v>
      </c>
      <c r="D2" s="111"/>
      <c r="E2" s="111"/>
      <c r="F2" s="104" t="s">
        <v>70</v>
      </c>
      <c r="G2" s="111" t="s">
        <v>71</v>
      </c>
      <c r="H2" s="111"/>
      <c r="I2" s="111"/>
      <c r="J2" s="111"/>
      <c r="K2" s="111"/>
      <c r="L2" s="110" t="s">
        <v>72</v>
      </c>
      <c r="M2" s="110"/>
      <c r="N2" s="110"/>
      <c r="O2" s="110"/>
      <c r="P2" s="110"/>
      <c r="Q2" s="110"/>
    </row>
    <row r="3" spans="1:17" ht="12.75">
      <c r="A3" s="111"/>
      <c r="B3" s="111"/>
      <c r="C3" s="104" t="s">
        <v>137</v>
      </c>
      <c r="D3" s="107" t="s">
        <v>136</v>
      </c>
      <c r="E3" s="104" t="s">
        <v>130</v>
      </c>
      <c r="F3" s="104"/>
      <c r="G3" s="104" t="s">
        <v>73</v>
      </c>
      <c r="H3" s="111" t="s">
        <v>74</v>
      </c>
      <c r="I3" s="111"/>
      <c r="J3" s="111"/>
      <c r="K3" s="111"/>
      <c r="L3" s="111" t="s">
        <v>75</v>
      </c>
      <c r="M3" s="111"/>
      <c r="N3" s="111" t="s">
        <v>76</v>
      </c>
      <c r="O3" s="111"/>
      <c r="P3" s="111" t="s">
        <v>77</v>
      </c>
      <c r="Q3" s="111"/>
    </row>
    <row r="4" spans="1:17" ht="50.25" customHeight="1">
      <c r="A4" s="111"/>
      <c r="B4" s="111"/>
      <c r="C4" s="104"/>
      <c r="D4" s="108"/>
      <c r="E4" s="104"/>
      <c r="F4" s="104"/>
      <c r="G4" s="104"/>
      <c r="H4" s="104" t="s">
        <v>78</v>
      </c>
      <c r="I4" s="104" t="s">
        <v>79</v>
      </c>
      <c r="J4" s="107" t="s">
        <v>170</v>
      </c>
      <c r="K4" s="107" t="s">
        <v>130</v>
      </c>
      <c r="L4" s="43" t="s">
        <v>80</v>
      </c>
      <c r="M4" s="43" t="s">
        <v>81</v>
      </c>
      <c r="N4" s="43" t="s">
        <v>82</v>
      </c>
      <c r="O4" s="43" t="s">
        <v>83</v>
      </c>
      <c r="P4" s="43" t="s">
        <v>84</v>
      </c>
      <c r="Q4" s="44" t="s">
        <v>85</v>
      </c>
    </row>
    <row r="5" spans="1:17" ht="40.5" customHeight="1">
      <c r="A5" s="111"/>
      <c r="B5" s="111"/>
      <c r="C5" s="104"/>
      <c r="D5" s="109"/>
      <c r="E5" s="104"/>
      <c r="F5" s="104"/>
      <c r="G5" s="104"/>
      <c r="H5" s="104"/>
      <c r="I5" s="104"/>
      <c r="J5" s="109"/>
      <c r="K5" s="109"/>
      <c r="L5" s="45">
        <v>17</v>
      </c>
      <c r="M5" s="45">
        <v>21</v>
      </c>
      <c r="N5" s="45">
        <v>12</v>
      </c>
      <c r="O5" s="45">
        <v>14</v>
      </c>
      <c r="P5" s="45">
        <v>13</v>
      </c>
      <c r="Q5" s="46">
        <v>8</v>
      </c>
    </row>
    <row r="6" spans="1:17" ht="12.7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</row>
    <row r="7" spans="1:17" ht="27" customHeight="1">
      <c r="A7" s="47" t="s">
        <v>86</v>
      </c>
      <c r="B7" s="48" t="s">
        <v>87</v>
      </c>
      <c r="C7" s="49"/>
      <c r="D7" s="49"/>
      <c r="E7" s="49"/>
      <c r="F7" s="49"/>
      <c r="G7" s="49">
        <f>G8+G9+G10+G11+G12+G13+G14+G15+G16+G17+G18+G19+G20+G21</f>
        <v>1448</v>
      </c>
      <c r="H7" s="49">
        <f aca="true" t="shared" si="0" ref="H7:Q7">H8+H9+H10+H11+H12+H13+H14+H15+H16+H17+H18+H19+H20+H21</f>
        <v>886</v>
      </c>
      <c r="I7" s="49">
        <f t="shared" si="0"/>
        <v>562</v>
      </c>
      <c r="J7" s="49">
        <f t="shared" si="0"/>
        <v>0</v>
      </c>
      <c r="K7" s="49">
        <f t="shared" si="0"/>
        <v>0</v>
      </c>
      <c r="L7" s="49">
        <f t="shared" si="0"/>
        <v>612</v>
      </c>
      <c r="M7" s="49">
        <f t="shared" si="0"/>
        <v>756</v>
      </c>
      <c r="N7" s="49">
        <f t="shared" si="0"/>
        <v>44</v>
      </c>
      <c r="O7" s="49">
        <f t="shared" si="0"/>
        <v>36</v>
      </c>
      <c r="P7" s="49">
        <f t="shared" si="0"/>
        <v>0</v>
      </c>
      <c r="Q7" s="49">
        <f t="shared" si="0"/>
        <v>0</v>
      </c>
    </row>
    <row r="8" spans="1:17" ht="17.25" customHeight="1">
      <c r="A8" s="42" t="s">
        <v>88</v>
      </c>
      <c r="B8" s="50" t="s">
        <v>89</v>
      </c>
      <c r="C8" s="42">
        <v>2</v>
      </c>
      <c r="D8" s="42">
        <v>1</v>
      </c>
      <c r="E8" s="31"/>
      <c r="F8" s="42">
        <v>1</v>
      </c>
      <c r="G8" s="42">
        <f>L8+M8+N8+O8+P8+Q8</f>
        <v>172</v>
      </c>
      <c r="H8" s="31"/>
      <c r="I8" s="42">
        <v>172</v>
      </c>
      <c r="J8" s="42"/>
      <c r="K8" s="31"/>
      <c r="L8" s="42">
        <v>106</v>
      </c>
      <c r="M8" s="42">
        <v>66</v>
      </c>
      <c r="N8" s="42"/>
      <c r="O8" s="31"/>
      <c r="P8" s="31"/>
      <c r="Q8" s="51"/>
    </row>
    <row r="9" spans="1:17" ht="18" customHeight="1">
      <c r="A9" s="42" t="s">
        <v>90</v>
      </c>
      <c r="B9" s="50" t="s">
        <v>91</v>
      </c>
      <c r="C9" s="42">
        <v>2</v>
      </c>
      <c r="D9" s="42">
        <v>1.2</v>
      </c>
      <c r="E9" s="31"/>
      <c r="F9" s="42">
        <v>1</v>
      </c>
      <c r="G9" s="42">
        <f aca="true" t="shared" si="1" ref="G9:G21">L9+M9+N9+O9+P9+Q9</f>
        <v>160</v>
      </c>
      <c r="H9" s="42">
        <v>160</v>
      </c>
      <c r="I9" s="31"/>
      <c r="J9" s="31"/>
      <c r="K9" s="31"/>
      <c r="L9" s="42">
        <v>97</v>
      </c>
      <c r="M9" s="42">
        <v>63</v>
      </c>
      <c r="N9" s="42"/>
      <c r="O9" s="31"/>
      <c r="P9" s="31"/>
      <c r="Q9" s="51"/>
    </row>
    <row r="10" spans="1:17" ht="12.75">
      <c r="A10" s="42" t="s">
        <v>92</v>
      </c>
      <c r="B10" s="50" t="s">
        <v>93</v>
      </c>
      <c r="C10" s="31"/>
      <c r="D10" s="31">
        <v>1.2</v>
      </c>
      <c r="E10" s="31"/>
      <c r="F10" s="42">
        <v>1</v>
      </c>
      <c r="G10" s="42">
        <f t="shared" si="1"/>
        <v>78</v>
      </c>
      <c r="H10" s="31"/>
      <c r="I10" s="42">
        <v>78</v>
      </c>
      <c r="J10" s="42"/>
      <c r="K10" s="31"/>
      <c r="L10" s="31"/>
      <c r="M10" s="42">
        <v>78</v>
      </c>
      <c r="N10" s="42"/>
      <c r="O10" s="31"/>
      <c r="P10" s="31"/>
      <c r="Q10" s="51"/>
    </row>
    <row r="11" spans="1:17" ht="18.75" customHeight="1">
      <c r="A11" s="42" t="s">
        <v>94</v>
      </c>
      <c r="B11" s="50" t="s">
        <v>95</v>
      </c>
      <c r="C11" s="42">
        <v>2</v>
      </c>
      <c r="D11" s="42"/>
      <c r="E11" s="31"/>
      <c r="F11" s="42">
        <v>1</v>
      </c>
      <c r="G11" s="42">
        <f t="shared" si="1"/>
        <v>80</v>
      </c>
      <c r="H11" s="42">
        <v>80</v>
      </c>
      <c r="I11" s="31"/>
      <c r="J11" s="31"/>
      <c r="K11" s="31"/>
      <c r="L11" s="42">
        <v>40</v>
      </c>
      <c r="M11" s="42">
        <v>40</v>
      </c>
      <c r="N11" s="31"/>
      <c r="O11" s="31"/>
      <c r="P11" s="31"/>
      <c r="Q11" s="51"/>
    </row>
    <row r="12" spans="1:17" ht="18" customHeight="1">
      <c r="A12" s="42" t="s">
        <v>96</v>
      </c>
      <c r="B12" s="50" t="s">
        <v>97</v>
      </c>
      <c r="C12" s="31"/>
      <c r="D12" s="31">
        <v>1.2</v>
      </c>
      <c r="E12" s="31"/>
      <c r="F12" s="31"/>
      <c r="G12" s="42">
        <f t="shared" si="1"/>
        <v>42</v>
      </c>
      <c r="H12" s="42">
        <v>42</v>
      </c>
      <c r="I12" s="31"/>
      <c r="J12" s="31"/>
      <c r="K12" s="31"/>
      <c r="L12" s="42"/>
      <c r="M12" s="42">
        <v>42</v>
      </c>
      <c r="N12" s="31"/>
      <c r="O12" s="31"/>
      <c r="P12" s="31"/>
      <c r="Q12" s="51"/>
    </row>
    <row r="13" spans="1:17" ht="19.5" customHeight="1">
      <c r="A13" s="42" t="s">
        <v>98</v>
      </c>
      <c r="B13" s="50" t="s">
        <v>190</v>
      </c>
      <c r="C13" s="31"/>
      <c r="D13" s="31">
        <v>1.2</v>
      </c>
      <c r="E13" s="31"/>
      <c r="F13" s="42"/>
      <c r="G13" s="42">
        <f t="shared" si="1"/>
        <v>57</v>
      </c>
      <c r="H13" s="42">
        <v>57</v>
      </c>
      <c r="I13" s="31"/>
      <c r="J13" s="31"/>
      <c r="K13" s="31"/>
      <c r="L13" s="52"/>
      <c r="M13" s="31">
        <v>57</v>
      </c>
      <c r="N13" s="31"/>
      <c r="O13" s="31"/>
      <c r="P13" s="31"/>
      <c r="Q13" s="51"/>
    </row>
    <row r="14" spans="1:17" ht="19.5" customHeight="1">
      <c r="A14" s="42" t="s">
        <v>99</v>
      </c>
      <c r="B14" s="50" t="s">
        <v>100</v>
      </c>
      <c r="C14" s="42">
        <v>2</v>
      </c>
      <c r="D14" s="42">
        <v>1</v>
      </c>
      <c r="E14" s="31"/>
      <c r="F14" s="42">
        <v>1</v>
      </c>
      <c r="G14" s="42">
        <f t="shared" si="1"/>
        <v>186</v>
      </c>
      <c r="H14" s="42">
        <v>186</v>
      </c>
      <c r="I14" s="31"/>
      <c r="J14" s="31"/>
      <c r="K14" s="31"/>
      <c r="L14" s="42">
        <v>83</v>
      </c>
      <c r="M14" s="42">
        <v>103</v>
      </c>
      <c r="N14" s="42"/>
      <c r="O14" s="31"/>
      <c r="P14" s="31"/>
      <c r="Q14" s="51"/>
    </row>
    <row r="15" spans="1:17" ht="21" customHeight="1">
      <c r="A15" s="42" t="s">
        <v>101</v>
      </c>
      <c r="B15" s="50" t="s">
        <v>102</v>
      </c>
      <c r="C15" s="31"/>
      <c r="D15" s="31">
        <v>1.2</v>
      </c>
      <c r="E15" s="31"/>
      <c r="F15" s="42">
        <v>1</v>
      </c>
      <c r="G15" s="42">
        <f t="shared" si="1"/>
        <v>78</v>
      </c>
      <c r="H15" s="42">
        <v>34</v>
      </c>
      <c r="I15" s="42">
        <v>44</v>
      </c>
      <c r="J15" s="42"/>
      <c r="K15" s="31"/>
      <c r="L15" s="42">
        <v>36</v>
      </c>
      <c r="M15" s="42">
        <v>42</v>
      </c>
      <c r="N15" s="31"/>
      <c r="O15" s="31"/>
      <c r="P15" s="31"/>
      <c r="Q15" s="51"/>
    </row>
    <row r="16" spans="1:17" ht="17.25" customHeight="1">
      <c r="A16" s="42" t="s">
        <v>103</v>
      </c>
      <c r="B16" s="50" t="s">
        <v>104</v>
      </c>
      <c r="C16" s="42">
        <v>3</v>
      </c>
      <c r="D16" s="42">
        <v>1</v>
      </c>
      <c r="E16" s="31"/>
      <c r="F16" s="42">
        <v>1</v>
      </c>
      <c r="G16" s="42">
        <f t="shared" si="1"/>
        <v>148</v>
      </c>
      <c r="H16" s="42">
        <v>98</v>
      </c>
      <c r="I16" s="42">
        <v>50</v>
      </c>
      <c r="J16" s="42"/>
      <c r="K16" s="31"/>
      <c r="L16" s="42">
        <v>46</v>
      </c>
      <c r="M16" s="42">
        <v>58</v>
      </c>
      <c r="N16" s="42">
        <v>44</v>
      </c>
      <c r="O16" s="31"/>
      <c r="P16" s="31"/>
      <c r="Q16" s="51"/>
    </row>
    <row r="17" spans="1:17" ht="12.75">
      <c r="A17" s="42" t="s">
        <v>105</v>
      </c>
      <c r="B17" s="50" t="s">
        <v>106</v>
      </c>
      <c r="C17" s="31"/>
      <c r="D17" s="31">
        <v>1.2</v>
      </c>
      <c r="E17" s="31"/>
      <c r="F17" s="31">
        <v>1</v>
      </c>
      <c r="G17" s="42">
        <f t="shared" si="1"/>
        <v>117</v>
      </c>
      <c r="H17" s="42">
        <v>87</v>
      </c>
      <c r="I17" s="42">
        <v>30</v>
      </c>
      <c r="J17" s="42"/>
      <c r="K17" s="31"/>
      <c r="L17" s="42">
        <v>74</v>
      </c>
      <c r="M17" s="42">
        <v>43</v>
      </c>
      <c r="N17" s="31"/>
      <c r="O17" s="31"/>
      <c r="P17" s="31"/>
      <c r="Q17" s="51"/>
    </row>
    <row r="18" spans="1:17" ht="12.75">
      <c r="A18" s="42" t="s">
        <v>107</v>
      </c>
      <c r="B18" s="50" t="s">
        <v>108</v>
      </c>
      <c r="C18" s="31"/>
      <c r="D18" s="31">
        <v>1.2</v>
      </c>
      <c r="E18" s="31"/>
      <c r="F18" s="31"/>
      <c r="G18" s="42">
        <f t="shared" si="1"/>
        <v>40</v>
      </c>
      <c r="H18" s="42">
        <v>40</v>
      </c>
      <c r="I18" s="31"/>
      <c r="J18" s="31"/>
      <c r="K18" s="31"/>
      <c r="L18" s="31">
        <v>40</v>
      </c>
      <c r="M18" s="42"/>
      <c r="N18" s="31"/>
      <c r="O18" s="31"/>
      <c r="P18" s="31"/>
      <c r="Q18" s="51"/>
    </row>
    <row r="19" spans="1:17" ht="12.75">
      <c r="A19" s="42" t="s">
        <v>109</v>
      </c>
      <c r="B19" s="50" t="s">
        <v>110</v>
      </c>
      <c r="C19" s="31"/>
      <c r="D19" s="31">
        <v>1.2</v>
      </c>
      <c r="E19" s="31"/>
      <c r="F19" s="42"/>
      <c r="G19" s="42">
        <f t="shared" si="1"/>
        <v>38</v>
      </c>
      <c r="H19" s="42">
        <v>38</v>
      </c>
      <c r="I19" s="31"/>
      <c r="J19" s="31"/>
      <c r="K19" s="31"/>
      <c r="L19" s="42"/>
      <c r="M19" s="42">
        <v>38</v>
      </c>
      <c r="N19" s="31"/>
      <c r="O19" s="31"/>
      <c r="P19" s="31"/>
      <c r="Q19" s="51"/>
    </row>
    <row r="20" spans="1:17" ht="16.5" customHeight="1">
      <c r="A20" s="42" t="s">
        <v>111</v>
      </c>
      <c r="B20" s="50" t="s">
        <v>112</v>
      </c>
      <c r="C20" s="31"/>
      <c r="D20" s="31" t="s">
        <v>138</v>
      </c>
      <c r="E20" s="31"/>
      <c r="F20" s="31"/>
      <c r="G20" s="42">
        <f t="shared" si="1"/>
        <v>100</v>
      </c>
      <c r="H20" s="42">
        <v>64</v>
      </c>
      <c r="I20" s="42">
        <v>36</v>
      </c>
      <c r="J20" s="42"/>
      <c r="K20" s="31"/>
      <c r="L20" s="42">
        <v>22</v>
      </c>
      <c r="M20" s="42">
        <v>42</v>
      </c>
      <c r="N20" s="42"/>
      <c r="O20" s="42">
        <v>36</v>
      </c>
      <c r="P20" s="31"/>
      <c r="Q20" s="51"/>
    </row>
    <row r="21" spans="1:17" ht="12.75">
      <c r="A21" s="42" t="s">
        <v>113</v>
      </c>
      <c r="B21" s="50" t="s">
        <v>114</v>
      </c>
      <c r="C21" s="31"/>
      <c r="D21" s="31">
        <v>1.2</v>
      </c>
      <c r="E21" s="31"/>
      <c r="F21" s="31"/>
      <c r="G21" s="42">
        <f t="shared" si="1"/>
        <v>152</v>
      </c>
      <c r="H21" s="31"/>
      <c r="I21" s="42">
        <v>152</v>
      </c>
      <c r="J21" s="42"/>
      <c r="K21" s="31"/>
      <c r="L21" s="42">
        <v>68</v>
      </c>
      <c r="M21" s="42">
        <v>84</v>
      </c>
      <c r="N21" s="42"/>
      <c r="O21" s="31"/>
      <c r="P21" s="31"/>
      <c r="Q21" s="51"/>
    </row>
    <row r="22" spans="1:17" ht="12.75">
      <c r="A22" s="49" t="s">
        <v>139</v>
      </c>
      <c r="B22" s="53" t="s">
        <v>147</v>
      </c>
      <c r="C22" s="49"/>
      <c r="D22" s="49"/>
      <c r="E22" s="49"/>
      <c r="F22" s="49"/>
      <c r="G22" s="49">
        <f>G23+G24+G25+G26</f>
        <v>364</v>
      </c>
      <c r="H22" s="49">
        <f aca="true" t="shared" si="2" ref="H22:Q22">H23+H24+H25+H26</f>
        <v>18</v>
      </c>
      <c r="I22" s="49">
        <f t="shared" si="2"/>
        <v>346</v>
      </c>
      <c r="J22" s="49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49">
        <f t="shared" si="2"/>
        <v>48</v>
      </c>
      <c r="O22" s="49">
        <f t="shared" si="2"/>
        <v>200</v>
      </c>
      <c r="P22" s="49">
        <f t="shared" si="2"/>
        <v>100</v>
      </c>
      <c r="Q22" s="49">
        <f t="shared" si="2"/>
        <v>16</v>
      </c>
    </row>
    <row r="23" spans="1:17" ht="38.25">
      <c r="A23" s="105" t="s">
        <v>141</v>
      </c>
      <c r="B23" s="54" t="s">
        <v>191</v>
      </c>
      <c r="C23" s="52"/>
      <c r="D23" s="31">
        <v>4</v>
      </c>
      <c r="E23" s="31"/>
      <c r="F23" s="31">
        <v>1</v>
      </c>
      <c r="G23" s="31">
        <f>L23+M23+N23+O23+P23+Q23</f>
        <v>68</v>
      </c>
      <c r="H23" s="31"/>
      <c r="I23" s="31">
        <v>68</v>
      </c>
      <c r="J23" s="31"/>
      <c r="K23" s="31"/>
      <c r="L23" s="31"/>
      <c r="M23" s="31"/>
      <c r="N23" s="31"/>
      <c r="O23" s="31">
        <v>68</v>
      </c>
      <c r="P23" s="31"/>
      <c r="Q23" s="51"/>
    </row>
    <row r="24" spans="1:17" ht="37.5" customHeight="1">
      <c r="A24" s="106"/>
      <c r="B24" s="54" t="s">
        <v>192</v>
      </c>
      <c r="C24" s="52"/>
      <c r="D24" s="31">
        <v>5</v>
      </c>
      <c r="E24" s="31"/>
      <c r="F24" s="31">
        <v>1</v>
      </c>
      <c r="G24" s="31">
        <f>L24+M24+N24+O24+P24+Q24</f>
        <v>82</v>
      </c>
      <c r="H24" s="31"/>
      <c r="I24" s="31">
        <v>82</v>
      </c>
      <c r="J24" s="31"/>
      <c r="K24" s="31"/>
      <c r="L24" s="31"/>
      <c r="M24" s="31"/>
      <c r="N24" s="31"/>
      <c r="O24" s="31">
        <v>32</v>
      </c>
      <c r="P24" s="31">
        <v>50</v>
      </c>
      <c r="Q24" s="51"/>
    </row>
    <row r="25" spans="1:17" ht="25.5" customHeight="1">
      <c r="A25" s="31" t="s">
        <v>142</v>
      </c>
      <c r="B25" s="54" t="s">
        <v>143</v>
      </c>
      <c r="C25" s="52"/>
      <c r="D25" s="31">
        <v>5</v>
      </c>
      <c r="E25" s="31"/>
      <c r="F25" s="31"/>
      <c r="G25" s="31">
        <f>L25+M25+N25+O25+P25+Q25</f>
        <v>68</v>
      </c>
      <c r="H25" s="31">
        <v>18</v>
      </c>
      <c r="I25" s="31">
        <v>50</v>
      </c>
      <c r="J25" s="31"/>
      <c r="K25" s="31"/>
      <c r="L25" s="31"/>
      <c r="M25" s="31"/>
      <c r="N25" s="31"/>
      <c r="O25" s="31">
        <v>44</v>
      </c>
      <c r="P25" s="31">
        <v>24</v>
      </c>
      <c r="Q25" s="51"/>
    </row>
    <row r="26" spans="1:17" ht="28.5" customHeight="1">
      <c r="A26" s="31" t="s">
        <v>140</v>
      </c>
      <c r="B26" s="54" t="s">
        <v>144</v>
      </c>
      <c r="C26" s="31">
        <v>6</v>
      </c>
      <c r="D26" s="31" t="s">
        <v>210</v>
      </c>
      <c r="E26" s="31"/>
      <c r="F26" s="31"/>
      <c r="G26" s="31">
        <f>L26+M26+N26+O26+P26+Q26</f>
        <v>146</v>
      </c>
      <c r="H26" s="31"/>
      <c r="I26" s="31">
        <v>146</v>
      </c>
      <c r="J26" s="31"/>
      <c r="K26" s="31"/>
      <c r="L26" s="31"/>
      <c r="M26" s="31"/>
      <c r="N26" s="31">
        <v>48</v>
      </c>
      <c r="O26" s="31">
        <v>56</v>
      </c>
      <c r="P26" s="31">
        <v>26</v>
      </c>
      <c r="Q26" s="51">
        <v>16</v>
      </c>
    </row>
    <row r="27" spans="1:17" ht="12.75" customHeight="1">
      <c r="A27" s="112" t="s">
        <v>220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</row>
    <row r="28" spans="1:17" ht="25.5" customHeight="1">
      <c r="A28" s="49" t="s">
        <v>145</v>
      </c>
      <c r="B28" s="53" t="s">
        <v>146</v>
      </c>
      <c r="C28" s="49"/>
      <c r="D28" s="49"/>
      <c r="E28" s="49"/>
      <c r="F28" s="49"/>
      <c r="G28" s="49">
        <f>G29+G30+G31+G32+G33+G34+G35+G36</f>
        <v>1004</v>
      </c>
      <c r="H28" s="49">
        <f aca="true" t="shared" si="3" ref="H28:Q28">H29+H30+H31+H32+H33+H34+H35+H36</f>
        <v>344</v>
      </c>
      <c r="I28" s="49">
        <f t="shared" si="3"/>
        <v>264</v>
      </c>
      <c r="J28" s="49">
        <f t="shared" si="3"/>
        <v>396</v>
      </c>
      <c r="K28" s="49">
        <f t="shared" si="3"/>
        <v>0</v>
      </c>
      <c r="L28" s="49">
        <f t="shared" si="3"/>
        <v>0</v>
      </c>
      <c r="M28" s="49">
        <f t="shared" si="3"/>
        <v>72</v>
      </c>
      <c r="N28" s="49">
        <f t="shared" si="3"/>
        <v>484</v>
      </c>
      <c r="O28" s="49">
        <f t="shared" si="3"/>
        <v>448</v>
      </c>
      <c r="P28" s="49">
        <f t="shared" si="3"/>
        <v>0</v>
      </c>
      <c r="Q28" s="49">
        <f t="shared" si="3"/>
        <v>0</v>
      </c>
    </row>
    <row r="29" spans="1:17" ht="38.25">
      <c r="A29" s="31" t="s">
        <v>148</v>
      </c>
      <c r="B29" s="54" t="s">
        <v>175</v>
      </c>
      <c r="C29" s="31"/>
      <c r="D29" s="31">
        <v>3.4</v>
      </c>
      <c r="E29" s="31"/>
      <c r="F29" s="31">
        <v>1</v>
      </c>
      <c r="G29" s="31">
        <f>L29+M29+N29+O29+P29+Q29</f>
        <v>100</v>
      </c>
      <c r="H29" s="31"/>
      <c r="I29" s="31">
        <v>100</v>
      </c>
      <c r="J29" s="31"/>
      <c r="K29" s="31"/>
      <c r="L29" s="31"/>
      <c r="M29" s="31"/>
      <c r="N29" s="31">
        <v>60</v>
      </c>
      <c r="O29" s="31">
        <v>40</v>
      </c>
      <c r="P29" s="51"/>
      <c r="Q29" s="51"/>
    </row>
    <row r="30" spans="1:17" ht="38.25">
      <c r="A30" s="31" t="s">
        <v>149</v>
      </c>
      <c r="B30" s="54" t="s">
        <v>176</v>
      </c>
      <c r="C30" s="31"/>
      <c r="D30" s="31">
        <v>3.4</v>
      </c>
      <c r="E30" s="31"/>
      <c r="F30" s="31">
        <v>1</v>
      </c>
      <c r="G30" s="31">
        <f aca="true" t="shared" si="4" ref="G30:G38">L30+M30+N30+O30+P30+Q30</f>
        <v>94</v>
      </c>
      <c r="H30" s="31">
        <v>74</v>
      </c>
      <c r="I30" s="31">
        <v>20</v>
      </c>
      <c r="J30" s="31"/>
      <c r="K30" s="31"/>
      <c r="L30" s="31"/>
      <c r="M30" s="31"/>
      <c r="N30" s="31">
        <v>60</v>
      </c>
      <c r="O30" s="31">
        <v>34</v>
      </c>
      <c r="P30" s="31"/>
      <c r="Q30" s="51"/>
    </row>
    <row r="31" spans="1:17" ht="27" customHeight="1">
      <c r="A31" s="31" t="s">
        <v>150</v>
      </c>
      <c r="B31" s="54" t="s">
        <v>177</v>
      </c>
      <c r="C31" s="31"/>
      <c r="D31" s="31">
        <v>3.4</v>
      </c>
      <c r="E31" s="31"/>
      <c r="F31" s="31">
        <v>1</v>
      </c>
      <c r="G31" s="31">
        <f t="shared" si="4"/>
        <v>120</v>
      </c>
      <c r="H31" s="31">
        <v>42</v>
      </c>
      <c r="I31" s="31">
        <v>6</v>
      </c>
      <c r="J31" s="31">
        <v>72</v>
      </c>
      <c r="K31" s="31"/>
      <c r="L31" s="31"/>
      <c r="M31" s="31"/>
      <c r="N31" s="31">
        <v>48</v>
      </c>
      <c r="O31" s="31">
        <v>72</v>
      </c>
      <c r="P31" s="31"/>
      <c r="Q31" s="51"/>
    </row>
    <row r="32" spans="1:17" ht="38.25" customHeight="1">
      <c r="A32" s="31" t="s">
        <v>151</v>
      </c>
      <c r="B32" s="54" t="s">
        <v>178</v>
      </c>
      <c r="C32" s="31"/>
      <c r="D32" s="31">
        <v>4</v>
      </c>
      <c r="E32" s="31"/>
      <c r="F32" s="31"/>
      <c r="G32" s="31">
        <f t="shared" si="4"/>
        <v>50</v>
      </c>
      <c r="H32" s="31">
        <v>20</v>
      </c>
      <c r="I32" s="31">
        <v>30</v>
      </c>
      <c r="J32" s="31"/>
      <c r="K32" s="31"/>
      <c r="L32" s="31"/>
      <c r="M32" s="31"/>
      <c r="N32" s="31">
        <v>50</v>
      </c>
      <c r="O32" s="31"/>
      <c r="P32" s="31"/>
      <c r="Q32" s="51"/>
    </row>
    <row r="33" spans="1:17" ht="39.75" customHeight="1">
      <c r="A33" s="31" t="s">
        <v>152</v>
      </c>
      <c r="B33" s="54" t="s">
        <v>179</v>
      </c>
      <c r="C33" s="31">
        <v>4</v>
      </c>
      <c r="D33" s="31">
        <v>3</v>
      </c>
      <c r="E33" s="31"/>
      <c r="F33" s="31">
        <v>1</v>
      </c>
      <c r="G33" s="31">
        <f t="shared" si="4"/>
        <v>344</v>
      </c>
      <c r="H33" s="31">
        <v>128</v>
      </c>
      <c r="I33" s="31">
        <v>72</v>
      </c>
      <c r="J33" s="31">
        <v>144</v>
      </c>
      <c r="K33" s="31"/>
      <c r="L33" s="31"/>
      <c r="M33" s="31">
        <v>72</v>
      </c>
      <c r="N33" s="31">
        <v>128</v>
      </c>
      <c r="O33" s="31">
        <v>144</v>
      </c>
      <c r="P33" s="31"/>
      <c r="Q33" s="51"/>
    </row>
    <row r="34" spans="1:17" ht="40.5" customHeight="1">
      <c r="A34" s="31" t="s">
        <v>153</v>
      </c>
      <c r="B34" s="54" t="s">
        <v>180</v>
      </c>
      <c r="C34" s="31">
        <v>4</v>
      </c>
      <c r="D34" s="31">
        <v>3</v>
      </c>
      <c r="E34" s="31"/>
      <c r="F34" s="31">
        <v>1</v>
      </c>
      <c r="G34" s="31">
        <f t="shared" si="4"/>
        <v>188</v>
      </c>
      <c r="H34" s="31">
        <v>50</v>
      </c>
      <c r="I34" s="31">
        <v>30</v>
      </c>
      <c r="J34" s="31">
        <v>108</v>
      </c>
      <c r="K34" s="31"/>
      <c r="L34" s="31"/>
      <c r="M34" s="31"/>
      <c r="N34" s="31">
        <v>102</v>
      </c>
      <c r="O34" s="31">
        <v>86</v>
      </c>
      <c r="P34" s="31"/>
      <c r="Q34" s="51"/>
    </row>
    <row r="35" spans="1:17" ht="36" customHeight="1">
      <c r="A35" s="31" t="s">
        <v>154</v>
      </c>
      <c r="B35" s="54" t="s">
        <v>189</v>
      </c>
      <c r="C35" s="31"/>
      <c r="D35" s="31">
        <v>4</v>
      </c>
      <c r="E35" s="31"/>
      <c r="F35" s="31"/>
      <c r="G35" s="31">
        <f t="shared" si="4"/>
        <v>72</v>
      </c>
      <c r="H35" s="31"/>
      <c r="I35" s="31"/>
      <c r="J35" s="31">
        <v>72</v>
      </c>
      <c r="K35" s="31"/>
      <c r="L35" s="31"/>
      <c r="M35" s="31"/>
      <c r="N35" s="31"/>
      <c r="O35" s="31">
        <v>72</v>
      </c>
      <c r="P35" s="31"/>
      <c r="Q35" s="51"/>
    </row>
    <row r="36" spans="1:17" ht="25.5">
      <c r="A36" s="31" t="s">
        <v>160</v>
      </c>
      <c r="B36" s="54" t="s">
        <v>161</v>
      </c>
      <c r="C36" s="52"/>
      <c r="D36" s="55">
        <v>3</v>
      </c>
      <c r="E36" s="52"/>
      <c r="F36" s="31"/>
      <c r="G36" s="31">
        <f t="shared" si="4"/>
        <v>36</v>
      </c>
      <c r="H36" s="31">
        <v>30</v>
      </c>
      <c r="I36" s="31">
        <v>6</v>
      </c>
      <c r="J36" s="31"/>
      <c r="K36" s="31"/>
      <c r="L36" s="31"/>
      <c r="M36" s="31"/>
      <c r="N36" s="31">
        <v>36</v>
      </c>
      <c r="O36" s="31"/>
      <c r="P36" s="31"/>
      <c r="Q36" s="51"/>
    </row>
    <row r="37" spans="1:17" ht="12.75">
      <c r="A37" s="31" t="s">
        <v>165</v>
      </c>
      <c r="B37" s="56" t="s">
        <v>115</v>
      </c>
      <c r="C37" s="52"/>
      <c r="D37" s="52"/>
      <c r="E37" s="52"/>
      <c r="F37" s="31"/>
      <c r="G37" s="31">
        <f t="shared" si="4"/>
        <v>108</v>
      </c>
      <c r="H37" s="31">
        <v>108</v>
      </c>
      <c r="I37" s="31"/>
      <c r="J37" s="31"/>
      <c r="K37" s="31"/>
      <c r="L37" s="31"/>
      <c r="M37" s="31"/>
      <c r="N37" s="31">
        <v>36</v>
      </c>
      <c r="O37" s="31">
        <v>72</v>
      </c>
      <c r="P37" s="31"/>
      <c r="Q37" s="31"/>
    </row>
    <row r="38" spans="1:17" ht="38.25">
      <c r="A38" s="31" t="s">
        <v>196</v>
      </c>
      <c r="B38" s="56" t="s">
        <v>221</v>
      </c>
      <c r="C38" s="52"/>
      <c r="D38" s="52"/>
      <c r="E38" s="52"/>
      <c r="F38" s="31"/>
      <c r="G38" s="31">
        <f t="shared" si="4"/>
        <v>36</v>
      </c>
      <c r="H38" s="31">
        <v>36</v>
      </c>
      <c r="I38" s="31"/>
      <c r="J38" s="31"/>
      <c r="K38" s="31"/>
      <c r="L38" s="31"/>
      <c r="M38" s="31"/>
      <c r="N38" s="31"/>
      <c r="O38" s="31">
        <v>36</v>
      </c>
      <c r="P38" s="31"/>
      <c r="Q38" s="31"/>
    </row>
    <row r="39" spans="1:17" ht="12.75" customHeight="1">
      <c r="A39" s="112" t="s">
        <v>197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</row>
    <row r="40" spans="1:17" ht="12.75">
      <c r="A40" s="49" t="s">
        <v>145</v>
      </c>
      <c r="B40" s="53" t="s">
        <v>146</v>
      </c>
      <c r="C40" s="49"/>
      <c r="D40" s="49"/>
      <c r="E40" s="49"/>
      <c r="F40" s="49"/>
      <c r="G40" s="49">
        <f>G41+G42+G43+G44+G45+G46+G47+G48</f>
        <v>1252</v>
      </c>
      <c r="H40" s="49">
        <f aca="true" t="shared" si="5" ref="H40:Q40">H41+H42+H43+H44+H45+H48+H46+H47</f>
        <v>424</v>
      </c>
      <c r="I40" s="49">
        <f t="shared" si="5"/>
        <v>216</v>
      </c>
      <c r="J40" s="49">
        <f t="shared" si="5"/>
        <v>612</v>
      </c>
      <c r="K40" s="49">
        <f t="shared" si="5"/>
        <v>0</v>
      </c>
      <c r="L40" s="49">
        <f t="shared" si="5"/>
        <v>0</v>
      </c>
      <c r="M40" s="49">
        <f t="shared" si="5"/>
        <v>0</v>
      </c>
      <c r="N40" s="49">
        <f t="shared" si="5"/>
        <v>0</v>
      </c>
      <c r="O40" s="49">
        <f t="shared" si="5"/>
        <v>36</v>
      </c>
      <c r="P40" s="49">
        <f t="shared" si="5"/>
        <v>512</v>
      </c>
      <c r="Q40" s="49">
        <f t="shared" si="5"/>
        <v>704</v>
      </c>
    </row>
    <row r="41" spans="1:17" ht="38.25">
      <c r="A41" s="31" t="s">
        <v>155</v>
      </c>
      <c r="B41" s="56" t="s">
        <v>181</v>
      </c>
      <c r="C41" s="31"/>
      <c r="D41" s="31">
        <v>5.6</v>
      </c>
      <c r="E41" s="31">
        <v>1</v>
      </c>
      <c r="F41" s="31"/>
      <c r="G41" s="31">
        <f>L41+M41+N41+O41+P41+Q41</f>
        <v>102</v>
      </c>
      <c r="H41" s="31">
        <v>76</v>
      </c>
      <c r="I41" s="31">
        <v>26</v>
      </c>
      <c r="J41" s="31"/>
      <c r="K41" s="31"/>
      <c r="L41" s="31"/>
      <c r="M41" s="31"/>
      <c r="N41" s="31"/>
      <c r="O41" s="31"/>
      <c r="P41" s="31">
        <v>40</v>
      </c>
      <c r="Q41" s="31">
        <v>62</v>
      </c>
    </row>
    <row r="42" spans="1:17" ht="25.5">
      <c r="A42" s="31" t="s">
        <v>156</v>
      </c>
      <c r="B42" s="56" t="s">
        <v>182</v>
      </c>
      <c r="C42" s="31"/>
      <c r="D42" s="31">
        <v>5.6</v>
      </c>
      <c r="E42" s="31"/>
      <c r="F42" s="31"/>
      <c r="G42" s="31">
        <f aca="true" t="shared" si="6" ref="G42:G50">L42+M42+N42+O42+P42+Q42</f>
        <v>84</v>
      </c>
      <c r="H42" s="31">
        <v>72</v>
      </c>
      <c r="I42" s="31">
        <v>12</v>
      </c>
      <c r="J42" s="31"/>
      <c r="K42" s="31"/>
      <c r="L42" s="31"/>
      <c r="M42" s="31"/>
      <c r="N42" s="31"/>
      <c r="O42" s="31"/>
      <c r="P42" s="31">
        <v>36</v>
      </c>
      <c r="Q42" s="31">
        <v>48</v>
      </c>
    </row>
    <row r="43" spans="1:17" ht="38.25">
      <c r="A43" s="31" t="s">
        <v>157</v>
      </c>
      <c r="B43" s="56" t="s">
        <v>185</v>
      </c>
      <c r="C43" s="31"/>
      <c r="D43" s="31">
        <v>6</v>
      </c>
      <c r="E43" s="31">
        <v>1</v>
      </c>
      <c r="F43" s="31"/>
      <c r="G43" s="31">
        <f t="shared" si="6"/>
        <v>46</v>
      </c>
      <c r="H43" s="31">
        <v>26</v>
      </c>
      <c r="I43" s="31">
        <v>20</v>
      </c>
      <c r="J43" s="31"/>
      <c r="K43" s="31"/>
      <c r="L43" s="31"/>
      <c r="M43" s="31"/>
      <c r="N43" s="31"/>
      <c r="O43" s="31"/>
      <c r="P43" s="31">
        <v>46</v>
      </c>
      <c r="Q43" s="31"/>
    </row>
    <row r="44" spans="1:17" ht="38.25">
      <c r="A44" s="31" t="s">
        <v>158</v>
      </c>
      <c r="B44" s="56" t="s">
        <v>183</v>
      </c>
      <c r="C44" s="31">
        <v>6</v>
      </c>
      <c r="D44" s="31">
        <v>5</v>
      </c>
      <c r="E44" s="31">
        <v>1</v>
      </c>
      <c r="F44" s="31"/>
      <c r="G44" s="31">
        <f t="shared" si="6"/>
        <v>364</v>
      </c>
      <c r="H44" s="31">
        <v>102</v>
      </c>
      <c r="I44" s="31">
        <v>82</v>
      </c>
      <c r="J44" s="31">
        <v>180</v>
      </c>
      <c r="K44" s="31"/>
      <c r="L44" s="31"/>
      <c r="M44" s="31"/>
      <c r="N44" s="31"/>
      <c r="O44" s="31">
        <v>36</v>
      </c>
      <c r="P44" s="31">
        <v>184</v>
      </c>
      <c r="Q44" s="31">
        <v>144</v>
      </c>
    </row>
    <row r="45" spans="1:17" ht="30.75" customHeight="1">
      <c r="A45" s="31" t="s">
        <v>159</v>
      </c>
      <c r="B45" s="56" t="s">
        <v>186</v>
      </c>
      <c r="C45" s="31">
        <v>6</v>
      </c>
      <c r="D45" s="31">
        <v>5</v>
      </c>
      <c r="E45" s="31">
        <v>1</v>
      </c>
      <c r="F45" s="31"/>
      <c r="G45" s="31">
        <f t="shared" si="6"/>
        <v>104</v>
      </c>
      <c r="H45" s="31">
        <v>38</v>
      </c>
      <c r="I45" s="31">
        <v>30</v>
      </c>
      <c r="J45" s="31">
        <v>36</v>
      </c>
      <c r="K45" s="31"/>
      <c r="L45" s="31"/>
      <c r="M45" s="31"/>
      <c r="N45" s="31"/>
      <c r="O45" s="31"/>
      <c r="P45" s="31">
        <v>68</v>
      </c>
      <c r="Q45" s="31">
        <v>36</v>
      </c>
    </row>
    <row r="46" spans="1:17" ht="25.5">
      <c r="A46" s="31" t="s">
        <v>162</v>
      </c>
      <c r="B46" s="56" t="s">
        <v>184</v>
      </c>
      <c r="C46" s="31"/>
      <c r="D46" s="31">
        <v>5.6</v>
      </c>
      <c r="E46" s="31">
        <v>1</v>
      </c>
      <c r="F46" s="31"/>
      <c r="G46" s="31">
        <f t="shared" si="6"/>
        <v>156</v>
      </c>
      <c r="H46" s="31">
        <v>80</v>
      </c>
      <c r="I46" s="31">
        <v>40</v>
      </c>
      <c r="J46" s="31">
        <v>36</v>
      </c>
      <c r="K46" s="31"/>
      <c r="L46" s="31"/>
      <c r="M46" s="31"/>
      <c r="N46" s="31"/>
      <c r="O46" s="31"/>
      <c r="P46" s="31">
        <v>120</v>
      </c>
      <c r="Q46" s="31">
        <v>36</v>
      </c>
    </row>
    <row r="47" spans="1:17" ht="25.5">
      <c r="A47" s="31" t="s">
        <v>163</v>
      </c>
      <c r="B47" s="56" t="s">
        <v>188</v>
      </c>
      <c r="C47" s="31"/>
      <c r="D47" s="31">
        <v>6</v>
      </c>
      <c r="E47" s="31"/>
      <c r="F47" s="31"/>
      <c r="G47" s="31">
        <f t="shared" si="6"/>
        <v>360</v>
      </c>
      <c r="H47" s="31"/>
      <c r="I47" s="31"/>
      <c r="J47" s="31">
        <v>360</v>
      </c>
      <c r="K47" s="31"/>
      <c r="L47" s="31"/>
      <c r="M47" s="31"/>
      <c r="N47" s="31"/>
      <c r="O47" s="31"/>
      <c r="P47" s="31"/>
      <c r="Q47" s="31">
        <v>360</v>
      </c>
    </row>
    <row r="48" spans="1:17" ht="25.5">
      <c r="A48" s="31" t="s">
        <v>164</v>
      </c>
      <c r="B48" s="56" t="s">
        <v>161</v>
      </c>
      <c r="C48" s="31"/>
      <c r="D48" s="31">
        <v>5.6</v>
      </c>
      <c r="E48" s="31"/>
      <c r="F48" s="31"/>
      <c r="G48" s="31">
        <f t="shared" si="6"/>
        <v>36</v>
      </c>
      <c r="H48" s="31">
        <v>30</v>
      </c>
      <c r="I48" s="31">
        <v>6</v>
      </c>
      <c r="J48" s="31"/>
      <c r="K48" s="31"/>
      <c r="L48" s="31"/>
      <c r="M48" s="31"/>
      <c r="N48" s="31"/>
      <c r="O48" s="31"/>
      <c r="P48" s="31">
        <v>18</v>
      </c>
      <c r="Q48" s="31">
        <v>18</v>
      </c>
    </row>
    <row r="49" spans="1:17" s="19" customFormat="1" ht="12.75">
      <c r="A49" s="31" t="s">
        <v>167</v>
      </c>
      <c r="B49" s="56" t="s">
        <v>115</v>
      </c>
      <c r="C49" s="31"/>
      <c r="D49" s="31"/>
      <c r="E49" s="31"/>
      <c r="F49" s="31"/>
      <c r="G49" s="31">
        <f t="shared" si="6"/>
        <v>72</v>
      </c>
      <c r="H49" s="31">
        <v>72</v>
      </c>
      <c r="I49" s="31"/>
      <c r="J49" s="31"/>
      <c r="K49" s="31"/>
      <c r="L49" s="31"/>
      <c r="M49" s="31"/>
      <c r="N49" s="31"/>
      <c r="O49" s="31"/>
      <c r="P49" s="31"/>
      <c r="Q49" s="31">
        <v>72</v>
      </c>
    </row>
    <row r="50" spans="1:17" s="19" customFormat="1" ht="12.75">
      <c r="A50" s="31" t="s">
        <v>168</v>
      </c>
      <c r="B50" s="56" t="s">
        <v>126</v>
      </c>
      <c r="C50" s="31"/>
      <c r="D50" s="31"/>
      <c r="E50" s="31"/>
      <c r="F50" s="31"/>
      <c r="G50" s="31">
        <f t="shared" si="6"/>
        <v>36</v>
      </c>
      <c r="H50" s="31">
        <v>36</v>
      </c>
      <c r="I50" s="31"/>
      <c r="J50" s="31"/>
      <c r="K50" s="31"/>
      <c r="L50" s="31"/>
      <c r="M50" s="31"/>
      <c r="N50" s="31"/>
      <c r="O50" s="31"/>
      <c r="P50" s="31"/>
      <c r="Q50" s="31">
        <v>36</v>
      </c>
    </row>
    <row r="51" spans="1:17" ht="25.5">
      <c r="A51" s="49"/>
      <c r="B51" s="57" t="s">
        <v>166</v>
      </c>
      <c r="C51" s="49"/>
      <c r="D51" s="49"/>
      <c r="E51" s="49"/>
      <c r="F51" s="49"/>
      <c r="G51" s="49">
        <f aca="true" t="shared" si="7" ref="G51:Q51">G40+G28+G22+G7+G49+G50+G37+G38</f>
        <v>4320</v>
      </c>
      <c r="H51" s="49">
        <f t="shared" si="7"/>
        <v>1924</v>
      </c>
      <c r="I51" s="49">
        <f t="shared" si="7"/>
        <v>1388</v>
      </c>
      <c r="J51" s="49">
        <f t="shared" si="7"/>
        <v>1008</v>
      </c>
      <c r="K51" s="49">
        <f t="shared" si="7"/>
        <v>0</v>
      </c>
      <c r="L51" s="49">
        <f t="shared" si="7"/>
        <v>612</v>
      </c>
      <c r="M51" s="49">
        <f t="shared" si="7"/>
        <v>828</v>
      </c>
      <c r="N51" s="49">
        <f t="shared" si="7"/>
        <v>612</v>
      </c>
      <c r="O51" s="49">
        <f t="shared" si="7"/>
        <v>828</v>
      </c>
      <c r="P51" s="49">
        <f t="shared" si="7"/>
        <v>612</v>
      </c>
      <c r="Q51" s="49">
        <f t="shared" si="7"/>
        <v>828</v>
      </c>
    </row>
    <row r="52" spans="1:17" ht="12.75" hidden="1">
      <c r="A52" s="26"/>
      <c r="B52" s="28"/>
      <c r="C52" s="29"/>
      <c r="D52" s="29"/>
      <c r="E52" s="30"/>
      <c r="F52" s="30"/>
      <c r="G52" s="29"/>
      <c r="H52" s="29"/>
      <c r="I52" s="29"/>
      <c r="J52" s="29"/>
      <c r="K52" s="29"/>
      <c r="L52" s="29">
        <f aca="true" t="shared" si="8" ref="L52:Q52">L53/36</f>
        <v>17</v>
      </c>
      <c r="M52" s="29">
        <f t="shared" si="8"/>
        <v>23</v>
      </c>
      <c r="N52" s="29">
        <f t="shared" si="8"/>
        <v>16</v>
      </c>
      <c r="O52" s="29">
        <f t="shared" si="8"/>
        <v>20</v>
      </c>
      <c r="P52" s="29">
        <f t="shared" si="8"/>
        <v>17</v>
      </c>
      <c r="Q52" s="29">
        <f t="shared" si="8"/>
        <v>20</v>
      </c>
    </row>
    <row r="53" spans="1:17" ht="12.75" hidden="1">
      <c r="A53" s="26"/>
      <c r="B53" s="28" t="s">
        <v>171</v>
      </c>
      <c r="C53" s="29"/>
      <c r="D53" s="29"/>
      <c r="E53" s="30"/>
      <c r="F53" s="30"/>
      <c r="G53" s="29">
        <f>G7+G22+G28+G40</f>
        <v>4068</v>
      </c>
      <c r="H53" s="29">
        <f aca="true" t="shared" si="9" ref="H53:Q53">H7+H22+H28+H40</f>
        <v>1672</v>
      </c>
      <c r="I53" s="29">
        <f t="shared" si="9"/>
        <v>1388</v>
      </c>
      <c r="J53" s="29">
        <f t="shared" si="9"/>
        <v>1008</v>
      </c>
      <c r="K53" s="29">
        <f t="shared" si="9"/>
        <v>0</v>
      </c>
      <c r="L53" s="29">
        <f t="shared" si="9"/>
        <v>612</v>
      </c>
      <c r="M53" s="29">
        <f t="shared" si="9"/>
        <v>828</v>
      </c>
      <c r="N53" s="29">
        <f t="shared" si="9"/>
        <v>576</v>
      </c>
      <c r="O53" s="29">
        <f t="shared" si="9"/>
        <v>720</v>
      </c>
      <c r="P53" s="29">
        <f t="shared" si="9"/>
        <v>612</v>
      </c>
      <c r="Q53" s="29">
        <f t="shared" si="9"/>
        <v>720</v>
      </c>
    </row>
    <row r="54" spans="1:17" ht="12.75" hidden="1">
      <c r="A54" s="26"/>
      <c r="B54" s="28" t="s">
        <v>174</v>
      </c>
      <c r="C54" s="29"/>
      <c r="D54" s="29"/>
      <c r="E54" s="30"/>
      <c r="F54" s="30"/>
      <c r="G54" s="29"/>
      <c r="H54" s="29"/>
      <c r="I54" s="29"/>
      <c r="J54" s="29"/>
      <c r="K54" s="29"/>
      <c r="L54" s="29"/>
      <c r="M54" s="29">
        <v>2</v>
      </c>
      <c r="N54" s="29">
        <v>1</v>
      </c>
      <c r="O54" s="29">
        <v>2</v>
      </c>
      <c r="P54" s="29"/>
      <c r="Q54" s="29">
        <v>2</v>
      </c>
    </row>
    <row r="55" spans="1:17" ht="12.75" hidden="1">
      <c r="A55" s="26"/>
      <c r="B55" s="28" t="s">
        <v>125</v>
      </c>
      <c r="C55" s="29"/>
      <c r="D55" s="29"/>
      <c r="E55" s="30"/>
      <c r="F55" s="30"/>
      <c r="G55" s="29"/>
      <c r="H55" s="29"/>
      <c r="I55" s="29"/>
      <c r="J55" s="29"/>
      <c r="K55" s="29"/>
      <c r="L55" s="29"/>
      <c r="M55" s="29"/>
      <c r="N55" s="29"/>
      <c r="O55" s="29">
        <v>1</v>
      </c>
      <c r="P55" s="29"/>
      <c r="Q55" s="29">
        <v>1</v>
      </c>
    </row>
    <row r="56" spans="1:17" ht="12.75" hidden="1">
      <c r="A56" s="26"/>
      <c r="B56" s="28" t="s">
        <v>25</v>
      </c>
      <c r="C56" s="29"/>
      <c r="D56" s="29"/>
      <c r="E56" s="30"/>
      <c r="F56" s="30"/>
      <c r="G56" s="29"/>
      <c r="H56" s="29"/>
      <c r="I56" s="29"/>
      <c r="J56" s="29"/>
      <c r="K56" s="29"/>
      <c r="L56" s="29">
        <v>2</v>
      </c>
      <c r="M56" s="29">
        <v>9</v>
      </c>
      <c r="N56" s="29">
        <v>2</v>
      </c>
      <c r="O56" s="29">
        <v>9</v>
      </c>
      <c r="P56" s="29">
        <v>2</v>
      </c>
      <c r="Q56" s="29"/>
    </row>
    <row r="57" spans="1:17" ht="12.75" hidden="1">
      <c r="A57" s="26"/>
      <c r="B57" s="28" t="s">
        <v>134</v>
      </c>
      <c r="C57" s="29"/>
      <c r="D57" s="29"/>
      <c r="E57" s="30"/>
      <c r="F57" s="30"/>
      <c r="G57" s="29"/>
      <c r="H57" s="29"/>
      <c r="I57" s="29"/>
      <c r="J57" s="29"/>
      <c r="K57" s="29"/>
      <c r="L57" s="29"/>
      <c r="M57" s="29">
        <v>1</v>
      </c>
      <c r="N57" s="29"/>
      <c r="O57" s="29"/>
      <c r="P57" s="29"/>
      <c r="Q57" s="29"/>
    </row>
    <row r="58" spans="1:17" ht="12.75" hidden="1">
      <c r="A58" s="26"/>
      <c r="B58" s="28" t="s">
        <v>169</v>
      </c>
      <c r="C58" s="29"/>
      <c r="D58" s="29"/>
      <c r="E58" s="30"/>
      <c r="F58" s="30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 hidden="1">
      <c r="A59" s="26"/>
      <c r="B59" s="28" t="s">
        <v>172</v>
      </c>
      <c r="C59" s="29"/>
      <c r="D59" s="29"/>
      <c r="E59" s="30"/>
      <c r="F59" s="30"/>
      <c r="G59" s="29"/>
      <c r="H59" s="29"/>
      <c r="I59" s="29"/>
      <c r="J59" s="29"/>
      <c r="K59" s="29"/>
      <c r="L59" s="29">
        <f aca="true" t="shared" si="10" ref="L59:Q59">L55+L56+L57+L52+L54+L58</f>
        <v>19</v>
      </c>
      <c r="M59" s="29">
        <f t="shared" si="10"/>
        <v>35</v>
      </c>
      <c r="N59" s="29">
        <f t="shared" si="10"/>
        <v>19</v>
      </c>
      <c r="O59" s="29">
        <f t="shared" si="10"/>
        <v>32</v>
      </c>
      <c r="P59" s="29">
        <f t="shared" si="10"/>
        <v>19</v>
      </c>
      <c r="Q59" s="29">
        <f t="shared" si="10"/>
        <v>23</v>
      </c>
    </row>
    <row r="60" spans="1:17" ht="12.75" hidden="1">
      <c r="A60" s="26"/>
      <c r="B60" s="28" t="s">
        <v>173</v>
      </c>
      <c r="C60" s="29"/>
      <c r="D60" s="29"/>
      <c r="E60" s="30"/>
      <c r="F60" s="30"/>
      <c r="G60" s="29"/>
      <c r="H60" s="29"/>
      <c r="I60" s="29"/>
      <c r="J60" s="29"/>
      <c r="K60" s="29"/>
      <c r="L60" s="29"/>
      <c r="M60" s="29">
        <f>L59+M59</f>
        <v>54</v>
      </c>
      <c r="N60" s="29"/>
      <c r="O60" s="29">
        <f>N59+O59</f>
        <v>51</v>
      </c>
      <c r="P60" s="29"/>
      <c r="Q60" s="29">
        <f>P59+Q59</f>
        <v>42</v>
      </c>
    </row>
    <row r="61" spans="1:17" ht="12.75">
      <c r="A61" s="15"/>
      <c r="B61" s="23" t="s">
        <v>116</v>
      </c>
      <c r="C61" s="15"/>
      <c r="D61" s="15"/>
      <c r="E61" s="15"/>
      <c r="F61" s="15"/>
      <c r="G61" s="15">
        <f>G51</f>
        <v>4320</v>
      </c>
      <c r="H61" s="15">
        <f aca="true" t="shared" si="11" ref="H61:Q61">H51</f>
        <v>1924</v>
      </c>
      <c r="I61" s="15">
        <f t="shared" si="11"/>
        <v>1388</v>
      </c>
      <c r="J61" s="15">
        <f t="shared" si="11"/>
        <v>1008</v>
      </c>
      <c r="K61" s="15">
        <f t="shared" si="11"/>
        <v>0</v>
      </c>
      <c r="L61" s="15">
        <f t="shared" si="11"/>
        <v>612</v>
      </c>
      <c r="M61" s="15">
        <f t="shared" si="11"/>
        <v>828</v>
      </c>
      <c r="N61" s="15">
        <f t="shared" si="11"/>
        <v>612</v>
      </c>
      <c r="O61" s="15">
        <f t="shared" si="11"/>
        <v>828</v>
      </c>
      <c r="P61" s="15">
        <f t="shared" si="11"/>
        <v>612</v>
      </c>
      <c r="Q61" s="15">
        <f t="shared" si="11"/>
        <v>828</v>
      </c>
    </row>
    <row r="62" spans="1:17" ht="12.75">
      <c r="A62" s="15" t="s">
        <v>59</v>
      </c>
      <c r="B62" s="23" t="s">
        <v>117</v>
      </c>
      <c r="C62" s="15"/>
      <c r="D62" s="15"/>
      <c r="E62" s="15"/>
      <c r="F62" s="15"/>
      <c r="G62" s="15">
        <v>300</v>
      </c>
      <c r="H62" s="15">
        <v>300</v>
      </c>
      <c r="I62" s="15"/>
      <c r="J62" s="15"/>
      <c r="K62" s="15"/>
      <c r="L62" s="15">
        <v>40</v>
      </c>
      <c r="M62" s="15">
        <v>60</v>
      </c>
      <c r="N62" s="15">
        <v>40</v>
      </c>
      <c r="O62" s="15">
        <v>60</v>
      </c>
      <c r="P62" s="15">
        <v>40</v>
      </c>
      <c r="Q62" s="15">
        <v>60</v>
      </c>
    </row>
    <row r="63" spans="1:17" ht="12.75">
      <c r="A63" s="15" t="s">
        <v>118</v>
      </c>
      <c r="B63" s="23" t="s">
        <v>119</v>
      </c>
      <c r="C63" s="15"/>
      <c r="D63" s="15"/>
      <c r="E63" s="15"/>
      <c r="F63" s="15"/>
      <c r="G63" s="15">
        <v>340</v>
      </c>
      <c r="H63" s="15">
        <v>340</v>
      </c>
      <c r="I63" s="15"/>
      <c r="J63" s="15"/>
      <c r="K63" s="15"/>
      <c r="L63" s="15">
        <f aca="true" t="shared" si="12" ref="L63:Q63">L5*4</f>
        <v>68</v>
      </c>
      <c r="M63" s="15">
        <f t="shared" si="12"/>
        <v>84</v>
      </c>
      <c r="N63" s="15">
        <f t="shared" si="12"/>
        <v>48</v>
      </c>
      <c r="O63" s="15">
        <f t="shared" si="12"/>
        <v>56</v>
      </c>
      <c r="P63" s="15">
        <f t="shared" si="12"/>
        <v>52</v>
      </c>
      <c r="Q63" s="15">
        <f t="shared" si="12"/>
        <v>32</v>
      </c>
    </row>
    <row r="64" spans="1:17" ht="12.75">
      <c r="A64" s="27"/>
      <c r="B64" s="24" t="s">
        <v>120</v>
      </c>
      <c r="C64" s="14"/>
      <c r="D64" s="14"/>
      <c r="E64" s="14"/>
      <c r="F64" s="14"/>
      <c r="G64" s="14">
        <v>68</v>
      </c>
      <c r="H64" s="14"/>
      <c r="I64" s="14"/>
      <c r="J64" s="14"/>
      <c r="K64" s="14"/>
      <c r="L64" s="14">
        <v>23</v>
      </c>
      <c r="M64" s="14">
        <v>21</v>
      </c>
      <c r="N64" s="14">
        <v>24</v>
      </c>
      <c r="O64" s="15"/>
      <c r="P64" s="15"/>
      <c r="Q64" s="14"/>
    </row>
    <row r="65" spans="1:17" ht="25.5">
      <c r="A65" s="27"/>
      <c r="B65" s="22" t="s">
        <v>135</v>
      </c>
      <c r="C65" s="14"/>
      <c r="D65" s="14"/>
      <c r="E65" s="14"/>
      <c r="F65" s="14"/>
      <c r="G65" s="14">
        <v>36</v>
      </c>
      <c r="H65" s="14"/>
      <c r="I65" s="14"/>
      <c r="J65" s="14"/>
      <c r="K65" s="14"/>
      <c r="L65" s="14"/>
      <c r="M65" s="14"/>
      <c r="N65" s="14"/>
      <c r="O65" s="15"/>
      <c r="P65" s="15">
        <v>36</v>
      </c>
      <c r="Q65" s="14"/>
    </row>
    <row r="66" spans="1:17" ht="12.75">
      <c r="A66" s="27"/>
      <c r="B66" s="23" t="s">
        <v>121</v>
      </c>
      <c r="C66" s="15"/>
      <c r="D66" s="15"/>
      <c r="E66" s="15"/>
      <c r="F66" s="15"/>
      <c r="G66" s="15">
        <f>G61+G62+G63</f>
        <v>4960</v>
      </c>
      <c r="H66" s="15">
        <f aca="true" t="shared" si="13" ref="H66:Q66">H61+H62+H63</f>
        <v>2564</v>
      </c>
      <c r="I66" s="15">
        <f t="shared" si="13"/>
        <v>1388</v>
      </c>
      <c r="J66" s="15">
        <f t="shared" si="13"/>
        <v>1008</v>
      </c>
      <c r="K66" s="15">
        <f t="shared" si="13"/>
        <v>0</v>
      </c>
      <c r="L66" s="15">
        <f t="shared" si="13"/>
        <v>720</v>
      </c>
      <c r="M66" s="15">
        <f t="shared" si="13"/>
        <v>972</v>
      </c>
      <c r="N66" s="15">
        <f t="shared" si="13"/>
        <v>700</v>
      </c>
      <c r="O66" s="15">
        <f t="shared" si="13"/>
        <v>944</v>
      </c>
      <c r="P66" s="15">
        <f t="shared" si="13"/>
        <v>704</v>
      </c>
      <c r="Q66" s="15">
        <f t="shared" si="13"/>
        <v>920</v>
      </c>
    </row>
    <row r="69" spans="2:16" ht="12.75">
      <c r="B69" s="18" t="s">
        <v>193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2:16" ht="12.75"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2:16" ht="12.75"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2:16" ht="12.75">
      <c r="B72" s="21" t="s">
        <v>128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2:16" ht="12.75">
      <c r="B73" s="21" t="s">
        <v>222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2:16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</sheetData>
  <sheetProtection/>
  <mergeCells count="21">
    <mergeCell ref="A39:Q39"/>
    <mergeCell ref="H3:K3"/>
    <mergeCell ref="L3:M3"/>
    <mergeCell ref="N3:O3"/>
    <mergeCell ref="P3:Q3"/>
    <mergeCell ref="H4:H5"/>
    <mergeCell ref="I4:I5"/>
    <mergeCell ref="J4:J5"/>
    <mergeCell ref="A2:A5"/>
    <mergeCell ref="L2:Q2"/>
    <mergeCell ref="C3:C5"/>
    <mergeCell ref="D3:D5"/>
    <mergeCell ref="E3:E5"/>
    <mergeCell ref="G3:G5"/>
    <mergeCell ref="A27:Q27"/>
    <mergeCell ref="K4:K5"/>
    <mergeCell ref="B2:B5"/>
    <mergeCell ref="C2:E2"/>
    <mergeCell ref="F2:F5"/>
    <mergeCell ref="G2:K2"/>
    <mergeCell ref="A23:A24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ѓ®«®ўзҐ­Є® Ћ.Џ.</dc:creator>
  <cp:keywords/>
  <dc:description/>
  <cp:lastModifiedBy>Искаков Фуат Маратович</cp:lastModifiedBy>
  <cp:lastPrinted>2019-09-07T05:17:32Z</cp:lastPrinted>
  <dcterms:created xsi:type="dcterms:W3CDTF">2000-08-01T10:22:13Z</dcterms:created>
  <dcterms:modified xsi:type="dcterms:W3CDTF">2019-09-07T05:18:24Z</dcterms:modified>
  <cp:category/>
  <cp:version/>
  <cp:contentType/>
  <cp:contentStatus/>
</cp:coreProperties>
</file>